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0" yWindow="135" windowWidth="15600" windowHeight="11310"/>
  </bookViews>
  <sheets>
    <sheet name="Conto ec" sheetId="46" r:id="rId1"/>
    <sheet name="SP-Attivo" sheetId="45" r:id="rId2"/>
    <sheet name="SP-Passivo" sheetId="39" r:id="rId3"/>
  </sheets>
  <definedNames>
    <definedName name="_xlnm._FilterDatabase" localSheetId="0" hidden="1">'Conto ec'!$E$7:$E$23</definedName>
    <definedName name="Print_Area" localSheetId="0">'Conto ec'!$B$1:$F$83</definedName>
    <definedName name="Print_Area" localSheetId="2">'SP-Passivo'!$A$1:$F$69</definedName>
    <definedName name="Print_Titles" localSheetId="0">'Conto ec'!$1:$6</definedName>
    <definedName name="Print_Titles" localSheetId="1">'SP-Attivo'!$5:$6</definedName>
    <definedName name="Print_Titles" localSheetId="2">'SP-Passivo'!$1:$6</definedName>
  </definedNames>
  <calcPr calcId="125725" fullCalcOnLoad="1" fullPrecision="0"/>
</workbook>
</file>

<file path=xl/calcChain.xml><?xml version="1.0" encoding="utf-8"?>
<calcChain xmlns="http://schemas.openxmlformats.org/spreadsheetml/2006/main">
  <c r="F27" i="45"/>
  <c r="E27"/>
  <c r="F9" i="39"/>
  <c r="F16"/>
  <c r="F20"/>
  <c r="E9"/>
  <c r="F69"/>
  <c r="F53"/>
  <c r="F52"/>
  <c r="F58"/>
  <c r="F43"/>
  <c r="F37"/>
  <c r="F30"/>
  <c r="F28"/>
  <c r="F26"/>
  <c r="F19"/>
  <c r="F96" i="45"/>
  <c r="F84"/>
  <c r="F90"/>
  <c r="F81"/>
  <c r="F72"/>
  <c r="F66"/>
  <c r="F62"/>
  <c r="F60"/>
  <c r="F48"/>
  <c r="F44"/>
  <c r="F22"/>
  <c r="F19"/>
  <c r="F9"/>
  <c r="F71" i="46"/>
  <c r="F76"/>
  <c r="F64"/>
  <c r="F70"/>
  <c r="F62"/>
  <c r="F53"/>
  <c r="F56"/>
  <c r="F46"/>
  <c r="F51"/>
  <c r="F33"/>
  <c r="F28"/>
  <c r="F15"/>
  <c r="F11"/>
  <c r="E30" i="39"/>
  <c r="E22" i="45"/>
  <c r="E71" i="46"/>
  <c r="E64"/>
  <c r="F48" i="39"/>
  <c r="F59"/>
  <c r="F42" i="46"/>
  <c r="F23"/>
  <c r="F78"/>
  <c r="F57"/>
  <c r="F76" i="45"/>
  <c r="F91"/>
  <c r="F41"/>
  <c r="F54"/>
  <c r="E26" i="39"/>
  <c r="E48" i="45"/>
  <c r="E53" i="39"/>
  <c r="E52"/>
  <c r="E37"/>
  <c r="E43"/>
  <c r="E84" i="45"/>
  <c r="E72"/>
  <c r="E66"/>
  <c r="E62"/>
  <c r="E44"/>
  <c r="E54"/>
  <c r="F43" i="46"/>
  <c r="F79"/>
  <c r="F81"/>
  <c r="F56" i="45"/>
  <c r="F98"/>
  <c r="E19" i="39"/>
  <c r="E16"/>
  <c r="E20"/>
  <c r="E28"/>
  <c r="E9" i="45"/>
  <c r="E60"/>
  <c r="E96"/>
  <c r="E53" i="46"/>
  <c r="E56"/>
  <c r="E58" i="39"/>
  <c r="E15" i="46"/>
  <c r="E11"/>
  <c r="E28"/>
  <c r="E46"/>
  <c r="E51"/>
  <c r="E76"/>
  <c r="E62"/>
  <c r="E33"/>
  <c r="E70"/>
  <c r="E90" i="45"/>
  <c r="E81"/>
  <c r="E69" i="39"/>
  <c r="E19" i="45"/>
  <c r="E57" i="46"/>
  <c r="E23"/>
  <c r="E41" i="45"/>
  <c r="E78" i="46"/>
  <c r="E42"/>
  <c r="E76" i="45"/>
  <c r="E91"/>
  <c r="E43" i="46"/>
  <c r="E79"/>
  <c r="E81"/>
  <c r="E56" i="45"/>
  <c r="E98"/>
  <c r="E48" i="39"/>
  <c r="E59"/>
</calcChain>
</file>

<file path=xl/sharedStrings.xml><?xml version="1.0" encoding="utf-8"?>
<sst xmlns="http://schemas.openxmlformats.org/spreadsheetml/2006/main" count="329" uniqueCount="231">
  <si>
    <t>I</t>
  </si>
  <si>
    <t>a</t>
  </si>
  <si>
    <t>b</t>
  </si>
  <si>
    <t>c</t>
  </si>
  <si>
    <t xml:space="preserve"> </t>
  </si>
  <si>
    <t>d</t>
  </si>
  <si>
    <t>da altri soggetti</t>
  </si>
  <si>
    <t>e</t>
  </si>
  <si>
    <t>STATO PATRIMONIALE (ATTIVO)</t>
  </si>
  <si>
    <t>A) CREDITI vs.LO STATO ED ALTRE AMMINISTRAZIONI PUBBLICHE PER LA PARTECIPAZIONE AL FONDO DI DOTAZIONE</t>
  </si>
  <si>
    <t>TOTALE CREDITI vs PARTECIPANTI (A)</t>
  </si>
  <si>
    <t>B) IMMOBILIZZAZIONI</t>
  </si>
  <si>
    <t>Immobilizzazioni in corso ed acconti</t>
  </si>
  <si>
    <t>Totale immobilizzazioni immateriali</t>
  </si>
  <si>
    <t>II</t>
  </si>
  <si>
    <t>Beni demaniali</t>
  </si>
  <si>
    <t>1.1</t>
  </si>
  <si>
    <t>Terreni</t>
  </si>
  <si>
    <t>1.2</t>
  </si>
  <si>
    <t>Fabbricati</t>
  </si>
  <si>
    <t>1.3</t>
  </si>
  <si>
    <t>Infrastrutture</t>
  </si>
  <si>
    <t>1.9</t>
  </si>
  <si>
    <t>Altri beni demaniali</t>
  </si>
  <si>
    <t>III</t>
  </si>
  <si>
    <t>2.1</t>
  </si>
  <si>
    <t xml:space="preserve">Terreni </t>
  </si>
  <si>
    <t>di cui in leasing finanziario</t>
  </si>
  <si>
    <t>2.2</t>
  </si>
  <si>
    <t>2.3</t>
  </si>
  <si>
    <t>Impianti e macchinari</t>
  </si>
  <si>
    <t>2.4</t>
  </si>
  <si>
    <t>Attrezzature industriali e commerciali</t>
  </si>
  <si>
    <t>2.5</t>
  </si>
  <si>
    <t xml:space="preserve">Mezzi di trasporto </t>
  </si>
  <si>
    <t>2.6</t>
  </si>
  <si>
    <t>Macchine per ufficio e hardware</t>
  </si>
  <si>
    <t>2.7</t>
  </si>
  <si>
    <t>Mobili e arredi</t>
  </si>
  <si>
    <t>2.8</t>
  </si>
  <si>
    <t>2.99</t>
  </si>
  <si>
    <t>Altri beni materiali</t>
  </si>
  <si>
    <t>Totale immobilizzazioni materiali</t>
  </si>
  <si>
    <t>IV</t>
  </si>
  <si>
    <t xml:space="preserve">Partecipazioni in </t>
  </si>
  <si>
    <t>imprese controllate</t>
  </si>
  <si>
    <t>imprese partecipate</t>
  </si>
  <si>
    <t>altri soggetti</t>
  </si>
  <si>
    <t>Crediti verso</t>
  </si>
  <si>
    <t>altre amministrazioni pubbliche</t>
  </si>
  <si>
    <t>imprese  partecipate</t>
  </si>
  <si>
    <t xml:space="preserve">altri soggetti </t>
  </si>
  <si>
    <t>Altri titoli</t>
  </si>
  <si>
    <t>Totale immobilizzazioni finanziarie</t>
  </si>
  <si>
    <t>TOTALE IMMOBILIZZAZIONI (B)</t>
  </si>
  <si>
    <t>C) ATTIVO CIRCOLANTE</t>
  </si>
  <si>
    <t>Rimanenze</t>
  </si>
  <si>
    <t>Totale rimanenze</t>
  </si>
  <si>
    <t>Crediti di natura tributaria</t>
  </si>
  <si>
    <t>Crediti da tributi destinati al finanziamento della sanità</t>
  </si>
  <si>
    <t>Altri crediti da tributi</t>
  </si>
  <si>
    <t>Crediti da Fondi perequativi</t>
  </si>
  <si>
    <t>Crediti per trasferimenti e contributi</t>
  </si>
  <si>
    <t>verso amministrazioni pubbliche</t>
  </si>
  <si>
    <t>verso altri soggetti</t>
  </si>
  <si>
    <t>Verso clienti ed utenti</t>
  </si>
  <si>
    <t xml:space="preserve">Altri Crediti </t>
  </si>
  <si>
    <t>verso l'erario</t>
  </si>
  <si>
    <t>per attività svolta per c/terzi</t>
  </si>
  <si>
    <t>altri</t>
  </si>
  <si>
    <t>Totale crediti</t>
  </si>
  <si>
    <t>Attività finanziarie che non costituiscono immobilizzi</t>
  </si>
  <si>
    <t>Partecipazioni</t>
  </si>
  <si>
    <t>Totale attività finanziarie che non costituiscono immobilizzi</t>
  </si>
  <si>
    <t>Disponibilità liquide</t>
  </si>
  <si>
    <t>Conto di tesoreria</t>
  </si>
  <si>
    <t>Istituto tesoriere</t>
  </si>
  <si>
    <t>presso Banca d'Italia</t>
  </si>
  <si>
    <t>Altri depositi bancari e postali</t>
  </si>
  <si>
    <t>Denaro e valori in cassa</t>
  </si>
  <si>
    <t>Altri conti presso la tesoreria statale intestati all'ente</t>
  </si>
  <si>
    <t>Totale disponibilità liquide</t>
  </si>
  <si>
    <t>TOTALE ATTIVO CIRCOLANTE (C)</t>
  </si>
  <si>
    <t>D) RATEI E RISCONTI</t>
  </si>
  <si>
    <t xml:space="preserve">Ratei attivi </t>
  </si>
  <si>
    <t>Risconti attivi</t>
  </si>
  <si>
    <t>TOTALE RATEI E RISCONTI  (D)</t>
  </si>
  <si>
    <t>TOTALE DELL'ATTIVO (A+B+C+D)</t>
  </si>
  <si>
    <t>STATO PATRIMONIALE (PASSIVO)</t>
  </si>
  <si>
    <t>A) PATRIMONIO NETTO</t>
  </si>
  <si>
    <t>Fondo di dotazione</t>
  </si>
  <si>
    <t xml:space="preserve">Riserve </t>
  </si>
  <si>
    <t>da risultato economico di esercizi precedenti</t>
  </si>
  <si>
    <t>da capitale</t>
  </si>
  <si>
    <t>da permessi di costruire</t>
  </si>
  <si>
    <t>Risultato economico dell'esercizio</t>
  </si>
  <si>
    <t>TOTALE PATRIMONIO NETTO (A)</t>
  </si>
  <si>
    <t>B) FONDI PER RISCHI ED ONERI</t>
  </si>
  <si>
    <t>TOTALE FONDI RISCHI ED ONERI (B)</t>
  </si>
  <si>
    <t>C)TRATTAMENTO DI FINE RAPPORTO</t>
  </si>
  <si>
    <t>TOTALE T.F.R. (C)</t>
  </si>
  <si>
    <t>Debiti da finanziamento</t>
  </si>
  <si>
    <t xml:space="preserve">a </t>
  </si>
  <si>
    <t>prestiti obbligazionari</t>
  </si>
  <si>
    <t>v/ altre amministrazioni pubbliche</t>
  </si>
  <si>
    <t>verso banche e tesoriere</t>
  </si>
  <si>
    <t>verso altri finanziatori</t>
  </si>
  <si>
    <t>Debiti verso fornitori</t>
  </si>
  <si>
    <t>Acconti</t>
  </si>
  <si>
    <t>Debiti per trasferimenti e contributi</t>
  </si>
  <si>
    <t>enti finanziati dal servizio sanitario nazionale</t>
  </si>
  <si>
    <t>tributari</t>
  </si>
  <si>
    <t>verso istituti di previdenza e sicurezza sociale</t>
  </si>
  <si>
    <t>TOTALE DEBITI ( D)</t>
  </si>
  <si>
    <t>E) RATEI E RISCONTI E CONTRIBUTI AGLI INVESTIMENTI</t>
  </si>
  <si>
    <t xml:space="preserve">Ratei passivi </t>
  </si>
  <si>
    <t>Risconti passivi</t>
  </si>
  <si>
    <t>Concessioni pluriennali</t>
  </si>
  <si>
    <t>Altri risconti passivi</t>
  </si>
  <si>
    <t>TOTALE RATEI E RISCONTI (E)</t>
  </si>
  <si>
    <t>TOTALE DEL PASSIVO (A+B+C+D+E)</t>
  </si>
  <si>
    <t>CONTI D'ORDINE</t>
  </si>
  <si>
    <t>TOTALE CONTI D'ORDINE</t>
  </si>
  <si>
    <t>1) Impegni su esercizi futuri</t>
  </si>
  <si>
    <t>2) beni di terzi in uso</t>
  </si>
  <si>
    <t>3) beni dati in uso a terzi</t>
  </si>
  <si>
    <t>4) garanzie prestate a amministrazioni pubbliche</t>
  </si>
  <si>
    <t>5) garanzie prestate a imprese controllate</t>
  </si>
  <si>
    <t>6) garanzie prestate a imprese partecipate</t>
  </si>
  <si>
    <t xml:space="preserve">7) garanzie prestate a altre imprese </t>
  </si>
  <si>
    <t>da altre amministrazioni pubbliche</t>
  </si>
  <si>
    <t xml:space="preserve">Contributi agli investimenti </t>
  </si>
  <si>
    <t>A) COMPONENTI POSITIVI DELLA GESTIONE</t>
  </si>
  <si>
    <t>Proventi da tributi</t>
  </si>
  <si>
    <t xml:space="preserve">Proventi da fondi perequativi </t>
  </si>
  <si>
    <t>Proventi da trasferimenti e contributi</t>
  </si>
  <si>
    <t>Proventi da trasferimenti correnti</t>
  </si>
  <si>
    <t>Quota annuale di contributi agli investimenti</t>
  </si>
  <si>
    <t>Contributi agli investimenti</t>
  </si>
  <si>
    <t>Ricavi delle vendite e prestazioni e proventi da servizi pubblici</t>
  </si>
  <si>
    <t>Proventi derivanti dalla gestione dei beni</t>
  </si>
  <si>
    <t>Ricavi della vendita di beni</t>
  </si>
  <si>
    <t>Ricavi e proventi dalla prestazione di servizi</t>
  </si>
  <si>
    <t>Variazioni nelle rimanenze di prodotti in corso di lavorazione, etc. (+/-)</t>
  </si>
  <si>
    <t>Variazione dei lavori in corso su ordinazione</t>
  </si>
  <si>
    <t>Incrementi di immobilizzazioni per lavori interni</t>
  </si>
  <si>
    <t>Altri ricavi e proventi diversi</t>
  </si>
  <si>
    <t>TOTALE COMPONENTI POSITIVI DELLA GESTIONE (A)</t>
  </si>
  <si>
    <t>B) COMPONENTI NEGATIVI DELLA GESTIONE</t>
  </si>
  <si>
    <t xml:space="preserve">Prestazioni di servizi </t>
  </si>
  <si>
    <t>Trasferimenti e contributi</t>
  </si>
  <si>
    <t>Trasferimenti correnti</t>
  </si>
  <si>
    <t>Contributi agli investimenti ad altri soggetti</t>
  </si>
  <si>
    <t>Personale</t>
  </si>
  <si>
    <t>Ammortamenti e svalutazioni</t>
  </si>
  <si>
    <t>Ammortamenti di immobilizzazioni Immateriali</t>
  </si>
  <si>
    <t>Ammortamenti di immobilizzazioni materiali</t>
  </si>
  <si>
    <t>Altre svalutazioni delle immobilizzazioni</t>
  </si>
  <si>
    <t>Svalutazione dei crediti</t>
  </si>
  <si>
    <t>Variazioni nelle rimanenze di materie prime e/o beni di consumo (+/-)</t>
  </si>
  <si>
    <t>Accantonamenti per rischi</t>
  </si>
  <si>
    <t>Altri accantonamenti</t>
  </si>
  <si>
    <t>Oneri diversi di gestione</t>
  </si>
  <si>
    <t>TOTALE COMPONENTI NEGATIVI DELLA GESTIONE (B)</t>
  </si>
  <si>
    <t>C) PROVENTI ED ONERI FINANZIARI</t>
  </si>
  <si>
    <t>Proventi finanziari</t>
  </si>
  <si>
    <t>Proventi da partecipazioni</t>
  </si>
  <si>
    <t>da società controllate</t>
  </si>
  <si>
    <t>da società partecipate</t>
  </si>
  <si>
    <t>Altri proventi finanziari</t>
  </si>
  <si>
    <t>Totale proventi finanziari</t>
  </si>
  <si>
    <t>Oneri finanziari</t>
  </si>
  <si>
    <t>Interessi ed altri oneri finanziari</t>
  </si>
  <si>
    <t>Interessi passivi</t>
  </si>
  <si>
    <t>Altri oneri finanziari</t>
  </si>
  <si>
    <t>Totale oneri finanziari</t>
  </si>
  <si>
    <t xml:space="preserve">TOTALE PROVENTI ED ONERI FINANZIARI (C) </t>
  </si>
  <si>
    <t>D) RETTIFICHE DI VALORE ATTIVITA' FINANZIARIE</t>
  </si>
  <si>
    <t xml:space="preserve">Rivalutazioni </t>
  </si>
  <si>
    <t>Svalutazioni</t>
  </si>
  <si>
    <t>TOTALE RETTIFICHE (D)</t>
  </si>
  <si>
    <t>Proventi straordinari</t>
  </si>
  <si>
    <t>Proventi da trasferimenti in conto capitale</t>
  </si>
  <si>
    <t>Sopravvenienze attive e insussistenze del passivo</t>
  </si>
  <si>
    <t>Plusvalenze patrimoniali</t>
  </si>
  <si>
    <t>Altri proventi straordinari</t>
  </si>
  <si>
    <t>Totale proventi straordinari</t>
  </si>
  <si>
    <t>Oneri straordinari</t>
  </si>
  <si>
    <t>Trasferimenti in conto capitale</t>
  </si>
  <si>
    <t>Sopravvenienze passive e insussistenze dell'attivo</t>
  </si>
  <si>
    <t>Minusvalenze patrimoniali</t>
  </si>
  <si>
    <t xml:space="preserve">Altri oneri straordinari </t>
  </si>
  <si>
    <t>Totale oneri straordinari</t>
  </si>
  <si>
    <t>TOTALE PROVENTI ED ONERI STRAORDINARI (E)</t>
  </si>
  <si>
    <t>RISULTATO PRIMA DELLE IMPOSTE  (A-B+C+D+E)</t>
  </si>
  <si>
    <t xml:space="preserve"> Acquisto di materie prime e/o beni di consumo</t>
  </si>
  <si>
    <t>Utilizzo  beni di terzi</t>
  </si>
  <si>
    <t>Contributi agli investimenti ad altre Amministrazioni pubb.</t>
  </si>
  <si>
    <t>E) PROVENTI  ED ONERI STRAORDINARI</t>
  </si>
  <si>
    <t xml:space="preserve">Proventi da permessi di costruire </t>
  </si>
  <si>
    <t>Risultato dell'esercizio di pertinenza di terzi</t>
  </si>
  <si>
    <t>CONTO ECONOMICO CONSOLIDATO</t>
  </si>
  <si>
    <t xml:space="preserve"> Immobilizzazioni immateriali</t>
  </si>
  <si>
    <t>costi di impianto e di ampliamento</t>
  </si>
  <si>
    <t>costi di ricerca sviluppo e pubblicità</t>
  </si>
  <si>
    <t>diritti di brevetto ed utilizzazione opere dell'ingegno</t>
  </si>
  <si>
    <t>concessioni, licenze, marchi e diritti simile</t>
  </si>
  <si>
    <t>avviamento</t>
  </si>
  <si>
    <t>immobilizzazioni in corso ed acconti</t>
  </si>
  <si>
    <t>altre</t>
  </si>
  <si>
    <t>Patrimonio netto comprensivo della quota di pertinenza di terzi</t>
  </si>
  <si>
    <t>Fondo di dotazione e riserve di pertinenza di terzi</t>
  </si>
  <si>
    <t>Risultato economico dell'esercizio di pertinenza di terzi</t>
  </si>
  <si>
    <t>Patrimonio netto di pertinenza di terzi</t>
  </si>
  <si>
    <t>per trattamento di quiescenza</t>
  </si>
  <si>
    <t>per imposte</t>
  </si>
  <si>
    <t>fondo  di consolidamento per rischi e oneri futuri</t>
  </si>
  <si>
    <t xml:space="preserve">altri debiti </t>
  </si>
  <si>
    <t>STATO PATRIMONIALE CONSOLIDATO - ATTIVO</t>
  </si>
  <si>
    <t>STATO PATRIMONIALE  CONSOLIDATO - PASSIVO</t>
  </si>
  <si>
    <t>DIFFERENZA FRA COMP. POSITIVI E NEGATIVI DELLA GESTIONE (A-B)</t>
  </si>
  <si>
    <t>Imposte</t>
  </si>
  <si>
    <t>Immobilizzazioni materiali</t>
  </si>
  <si>
    <t>Altre immobilizzazioni materiali</t>
  </si>
  <si>
    <t>Immobilizzazioni Finanziarie</t>
  </si>
  <si>
    <t>Crediti</t>
  </si>
  <si>
    <t>D) DEBITI</t>
  </si>
  <si>
    <t>RISULTATO DELL'ESERCIZIO (comprensivo quota pertinenza terzi)</t>
  </si>
  <si>
    <t>Riserve indisponibili per beni demaniali e patrimoniali indisponibili e per i beni culturali</t>
  </si>
  <si>
    <t>Altre riserve indisponibili</t>
  </si>
  <si>
    <t>Comune di Pieve A Nievole (PT)</t>
  </si>
</sst>
</file>

<file path=xl/styles.xml><?xml version="1.0" encoding="utf-8"?>
<styleSheet xmlns="http://schemas.openxmlformats.org/spreadsheetml/2006/main">
  <numFmts count="2">
    <numFmt numFmtId="172" formatCode="_-* #,##0_-;\-* #,##0_-;_-* &quot;-&quot;_-;_-@_-"/>
    <numFmt numFmtId="173" formatCode="_-[$€-2]\ * #,##0.00_-;\-[$€-2]\ * #,##0.00_-;_-[$€-2]\ * &quot;-&quot;??_-"/>
  </numFmts>
  <fonts count="16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0"/>
      <name val="Arial"/>
      <family val="2"/>
    </font>
    <font>
      <sz val="8"/>
      <name val="Times New Roman"/>
      <family val="1"/>
    </font>
    <font>
      <b/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u/>
      <sz val="11"/>
      <name val="Calibri"/>
      <family val="2"/>
    </font>
    <font>
      <i/>
      <sz val="11"/>
      <name val="Calibri"/>
      <family val="2"/>
    </font>
    <font>
      <i/>
      <u/>
      <sz val="11"/>
      <name val="Calibri"/>
      <family val="2"/>
    </font>
    <font>
      <strike/>
      <sz val="11"/>
      <name val="Calibri"/>
      <family val="2"/>
    </font>
    <font>
      <b/>
      <sz val="16"/>
      <color indexed="8"/>
      <name val="Calibri"/>
      <family val="2"/>
    </font>
    <font>
      <b/>
      <sz val="26"/>
      <color indexed="17"/>
      <name val="Calibri"/>
      <family val="2"/>
    </font>
    <font>
      <b/>
      <sz val="11"/>
      <color indexed="8"/>
      <name val="Calibri"/>
      <family val="2"/>
    </font>
    <font>
      <i/>
      <sz val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173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4" fillId="0" borderId="0"/>
    <xf numFmtId="0" fontId="3" fillId="0" borderId="0"/>
    <xf numFmtId="0" fontId="3" fillId="0" borderId="0"/>
  </cellStyleXfs>
  <cellXfs count="148">
    <xf numFmtId="0" fontId="0" fillId="0" borderId="0" xfId="0"/>
    <xf numFmtId="0" fontId="2" fillId="0" borderId="0" xfId="0" applyFont="1" applyFill="1"/>
    <xf numFmtId="0" fontId="6" fillId="0" borderId="0" xfId="4" applyFont="1" applyFill="1"/>
    <xf numFmtId="0" fontId="6" fillId="0" borderId="0" xfId="4" applyFont="1"/>
    <xf numFmtId="0" fontId="3" fillId="0" borderId="0" xfId="4" applyFont="1" applyFill="1"/>
    <xf numFmtId="0" fontId="3" fillId="0" borderId="0" xfId="4" applyFont="1" applyFill="1" applyAlignment="1">
      <alignment horizontal="right"/>
    </xf>
    <xf numFmtId="0" fontId="3" fillId="0" borderId="0" xfId="4" applyFont="1"/>
    <xf numFmtId="4" fontId="6" fillId="0" borderId="0" xfId="4" applyNumberFormat="1" applyFont="1" applyAlignment="1">
      <alignment horizontal="right"/>
    </xf>
    <xf numFmtId="0" fontId="3" fillId="2" borderId="0" xfId="4" applyFont="1" applyFill="1" applyAlignment="1">
      <alignment horizontal="right"/>
    </xf>
    <xf numFmtId="0" fontId="3" fillId="2" borderId="0" xfId="4" applyFont="1" applyFill="1"/>
    <xf numFmtId="0" fontId="6" fillId="2" borderId="0" xfId="4" applyFont="1" applyFill="1" applyAlignment="1">
      <alignment horizontal="right"/>
    </xf>
    <xf numFmtId="0" fontId="6" fillId="2" borderId="0" xfId="4" applyFont="1" applyFill="1"/>
    <xf numFmtId="0" fontId="13" fillId="3" borderId="1" xfId="0" applyFont="1" applyFill="1" applyBorder="1" applyAlignment="1">
      <alignment horizontal="centerContinuous" vertical="center" wrapText="1"/>
    </xf>
    <xf numFmtId="0" fontId="13" fillId="3" borderId="2" xfId="0" applyFont="1" applyFill="1" applyBorder="1" applyAlignment="1">
      <alignment horizontal="centerContinuous" vertical="center" wrapText="1"/>
    </xf>
    <xf numFmtId="0" fontId="13" fillId="3" borderId="3" xfId="0" applyFont="1" applyFill="1" applyBorder="1" applyAlignment="1">
      <alignment horizontal="centerContinuous" vertical="center" wrapText="1"/>
    </xf>
    <xf numFmtId="0" fontId="13" fillId="3" borderId="1" xfId="0" applyFont="1" applyFill="1" applyBorder="1" applyAlignment="1">
      <alignment horizontal="centerContinuous" vertical="center"/>
    </xf>
    <xf numFmtId="0" fontId="13" fillId="3" borderId="2" xfId="0" applyFont="1" applyFill="1" applyBorder="1" applyAlignment="1">
      <alignment horizontal="centerContinuous" vertical="center"/>
    </xf>
    <xf numFmtId="0" fontId="13" fillId="3" borderId="3" xfId="0" applyFont="1" applyFill="1" applyBorder="1" applyAlignment="1">
      <alignment horizontal="centerContinuous" vertical="center"/>
    </xf>
    <xf numFmtId="0" fontId="1" fillId="0" borderId="0" xfId="0" applyFont="1" applyFill="1" applyAlignment="1"/>
    <xf numFmtId="0" fontId="6" fillId="0" borderId="0" xfId="4" applyFont="1" applyAlignment="1">
      <alignment horizontal="center"/>
    </xf>
    <xf numFmtId="0" fontId="6" fillId="0" borderId="0" xfId="4" applyFont="1" applyAlignment="1">
      <alignment vertical="center"/>
    </xf>
    <xf numFmtId="0" fontId="6" fillId="0" borderId="4" xfId="4" applyFont="1" applyFill="1" applyBorder="1" applyAlignment="1">
      <alignment horizontal="center" vertical="center"/>
    </xf>
    <xf numFmtId="0" fontId="6" fillId="0" borderId="5" xfId="4" applyFont="1" applyFill="1" applyBorder="1" applyAlignment="1">
      <alignment horizontal="center" vertical="center"/>
    </xf>
    <xf numFmtId="0" fontId="6" fillId="0" borderId="6" xfId="4" applyFont="1" applyFill="1" applyBorder="1" applyAlignment="1">
      <alignment horizontal="center" vertical="center"/>
    </xf>
    <xf numFmtId="0" fontId="6" fillId="0" borderId="7" xfId="4" applyFont="1" applyFill="1" applyBorder="1" applyAlignment="1">
      <alignment horizontal="center" vertical="center"/>
    </xf>
    <xf numFmtId="0" fontId="6" fillId="0" borderId="8" xfId="4" applyFont="1" applyFill="1" applyBorder="1" applyAlignment="1">
      <alignment horizontal="center" vertical="center"/>
    </xf>
    <xf numFmtId="0" fontId="6" fillId="0" borderId="9" xfId="4" applyFont="1" applyFill="1" applyBorder="1" applyAlignment="1">
      <alignment vertical="center"/>
    </xf>
    <xf numFmtId="4" fontId="6" fillId="0" borderId="9" xfId="4" applyNumberFormat="1" applyFont="1" applyFill="1" applyBorder="1" applyAlignment="1">
      <alignment horizontal="right" vertical="center"/>
    </xf>
    <xf numFmtId="0" fontId="6" fillId="0" borderId="10" xfId="4" applyFont="1" applyFill="1" applyBorder="1" applyAlignment="1">
      <alignment horizontal="center" vertical="center"/>
    </xf>
    <xf numFmtId="0" fontId="6" fillId="0" borderId="11" xfId="4" applyFont="1" applyFill="1" applyBorder="1" applyAlignment="1">
      <alignment horizontal="center" vertical="center"/>
    </xf>
    <xf numFmtId="0" fontId="8" fillId="0" borderId="12" xfId="4" applyFont="1" applyFill="1" applyBorder="1" applyAlignment="1">
      <alignment vertical="center"/>
    </xf>
    <xf numFmtId="4" fontId="6" fillId="0" borderId="12" xfId="4" applyNumberFormat="1" applyFont="1" applyFill="1" applyBorder="1" applyAlignment="1">
      <alignment horizontal="right" vertical="center"/>
    </xf>
    <xf numFmtId="0" fontId="6" fillId="0" borderId="12" xfId="4" applyFont="1" applyFill="1" applyBorder="1" applyAlignment="1">
      <alignment vertical="center"/>
    </xf>
    <xf numFmtId="0" fontId="9" fillId="0" borderId="12" xfId="4" applyFont="1" applyFill="1" applyBorder="1" applyAlignment="1">
      <alignment vertical="center"/>
    </xf>
    <xf numFmtId="0" fontId="6" fillId="0" borderId="12" xfId="4" applyFont="1" applyFill="1" applyBorder="1" applyAlignment="1">
      <alignment vertical="center" wrapText="1"/>
    </xf>
    <xf numFmtId="4" fontId="6" fillId="0" borderId="13" xfId="4" applyNumberFormat="1" applyFont="1" applyFill="1" applyBorder="1" applyAlignment="1">
      <alignment horizontal="right" vertical="center"/>
    </xf>
    <xf numFmtId="0" fontId="7" fillId="0" borderId="12" xfId="4" applyFont="1" applyFill="1" applyBorder="1" applyAlignment="1">
      <alignment horizontal="right" vertical="center"/>
    </xf>
    <xf numFmtId="4" fontId="7" fillId="0" borderId="14" xfId="2" applyNumberFormat="1" applyFont="1" applyFill="1" applyBorder="1" applyAlignment="1">
      <alignment horizontal="right" vertical="center"/>
    </xf>
    <xf numFmtId="4" fontId="6" fillId="0" borderId="9" xfId="2" applyNumberFormat="1" applyFont="1" applyFill="1" applyBorder="1" applyAlignment="1">
      <alignment horizontal="right" vertical="center"/>
    </xf>
    <xf numFmtId="4" fontId="6" fillId="0" borderId="12" xfId="2" applyNumberFormat="1" applyFont="1" applyFill="1" applyBorder="1" applyAlignment="1">
      <alignment horizontal="right" vertical="center"/>
    </xf>
    <xf numFmtId="0" fontId="6" fillId="0" borderId="12" xfId="4" applyFont="1" applyFill="1" applyBorder="1" applyAlignment="1">
      <alignment horizontal="left" vertical="center" wrapText="1"/>
    </xf>
    <xf numFmtId="4" fontId="7" fillId="0" borderId="11" xfId="2" applyNumberFormat="1" applyFont="1" applyFill="1" applyBorder="1" applyAlignment="1">
      <alignment horizontal="right" vertical="center"/>
    </xf>
    <xf numFmtId="0" fontId="7" fillId="0" borderId="12" xfId="4" applyFont="1" applyFill="1" applyBorder="1" applyAlignment="1">
      <alignment horizontal="center" vertical="center" wrapText="1"/>
    </xf>
    <xf numFmtId="0" fontId="10" fillId="0" borderId="12" xfId="4" applyFont="1" applyFill="1" applyBorder="1" applyAlignment="1">
      <alignment vertical="center"/>
    </xf>
    <xf numFmtId="4" fontId="6" fillId="0" borderId="14" xfId="2" applyNumberFormat="1" applyFont="1" applyFill="1" applyBorder="1" applyAlignment="1">
      <alignment horizontal="right" vertical="center"/>
    </xf>
    <xf numFmtId="0" fontId="7" fillId="0" borderId="12" xfId="4" applyFont="1" applyFill="1" applyBorder="1" applyAlignment="1">
      <alignment horizontal="left" vertical="center"/>
    </xf>
    <xf numFmtId="4" fontId="7" fillId="0" borderId="12" xfId="2" applyNumberFormat="1" applyFont="1" applyFill="1" applyBorder="1" applyAlignment="1">
      <alignment horizontal="right" vertical="center"/>
    </xf>
    <xf numFmtId="0" fontId="6" fillId="0" borderId="12" xfId="4" applyFont="1" applyFill="1" applyBorder="1" applyAlignment="1">
      <alignment horizontal="left" vertical="center"/>
    </xf>
    <xf numFmtId="0" fontId="9" fillId="0" borderId="12" xfId="4" applyFont="1" applyFill="1" applyBorder="1" applyAlignment="1">
      <alignment horizontal="left" vertical="center"/>
    </xf>
    <xf numFmtId="0" fontId="7" fillId="0" borderId="12" xfId="4" applyFont="1" applyFill="1" applyBorder="1" applyAlignment="1">
      <alignment vertical="center" wrapText="1"/>
    </xf>
    <xf numFmtId="0" fontId="6" fillId="0" borderId="15" xfId="4" applyFont="1" applyFill="1" applyBorder="1" applyAlignment="1">
      <alignment horizontal="center" vertical="center"/>
    </xf>
    <xf numFmtId="0" fontId="7" fillId="0" borderId="13" xfId="4" applyFont="1" applyFill="1" applyBorder="1" applyAlignment="1">
      <alignment vertical="center" wrapText="1"/>
    </xf>
    <xf numFmtId="0" fontId="6" fillId="0" borderId="0" xfId="4" applyFont="1" applyAlignment="1">
      <alignment horizontal="center" vertical="center"/>
    </xf>
    <xf numFmtId="0" fontId="6" fillId="0" borderId="0" xfId="4" quotePrefix="1" applyFont="1" applyAlignment="1">
      <alignment horizontal="center" vertical="center"/>
    </xf>
    <xf numFmtId="4" fontId="6" fillId="0" borderId="0" xfId="4" applyNumberFormat="1" applyFont="1" applyAlignment="1">
      <alignment horizontal="right" vertical="center"/>
    </xf>
    <xf numFmtId="0" fontId="6" fillId="2" borderId="5" xfId="4" applyFont="1" applyFill="1" applyBorder="1" applyAlignment="1">
      <alignment vertical="center"/>
    </xf>
    <xf numFmtId="0" fontId="6" fillId="2" borderId="7" xfId="4" applyFont="1" applyFill="1" applyBorder="1" applyAlignment="1">
      <alignment vertical="center"/>
    </xf>
    <xf numFmtId="0" fontId="7" fillId="2" borderId="9" xfId="4" applyFont="1" applyFill="1" applyBorder="1" applyAlignment="1">
      <alignment vertical="center" wrapText="1"/>
    </xf>
    <xf numFmtId="0" fontId="6" fillId="2" borderId="0" xfId="4" applyFont="1" applyFill="1" applyBorder="1" applyAlignment="1">
      <alignment vertical="center"/>
    </xf>
    <xf numFmtId="0" fontId="7" fillId="2" borderId="12" xfId="4" applyFont="1" applyFill="1" applyBorder="1" applyAlignment="1">
      <alignment vertical="center" wrapText="1"/>
    </xf>
    <xf numFmtId="0" fontId="7" fillId="2" borderId="12" xfId="4" applyFont="1" applyFill="1" applyBorder="1" applyAlignment="1">
      <alignment horizontal="right" vertical="center" wrapText="1"/>
    </xf>
    <xf numFmtId="0" fontId="7" fillId="2" borderId="12" xfId="4" applyFont="1" applyFill="1" applyBorder="1" applyAlignment="1">
      <alignment vertical="center"/>
    </xf>
    <xf numFmtId="0" fontId="10" fillId="2" borderId="12" xfId="4" applyFont="1" applyFill="1" applyBorder="1" applyAlignment="1">
      <alignment vertical="center"/>
    </xf>
    <xf numFmtId="0" fontId="6" fillId="2" borderId="12" xfId="4" applyFont="1" applyFill="1" applyBorder="1" applyAlignment="1">
      <alignment vertical="center"/>
    </xf>
    <xf numFmtId="0" fontId="6" fillId="2" borderId="12" xfId="4" applyFont="1" applyFill="1" applyBorder="1" applyAlignment="1">
      <alignment vertical="center" wrapText="1"/>
    </xf>
    <xf numFmtId="0" fontId="7" fillId="2" borderId="12" xfId="4" applyFont="1" applyFill="1" applyBorder="1" applyAlignment="1">
      <alignment horizontal="right" vertical="center"/>
    </xf>
    <xf numFmtId="0" fontId="6" fillId="2" borderId="0" xfId="4" applyFont="1" applyFill="1" applyBorder="1" applyAlignment="1">
      <alignment vertical="center" wrapText="1"/>
    </xf>
    <xf numFmtId="0" fontId="10" fillId="2" borderId="12" xfId="4" applyFont="1" applyFill="1" applyBorder="1" applyAlignment="1">
      <alignment vertical="center" wrapText="1"/>
    </xf>
    <xf numFmtId="0" fontId="9" fillId="2" borderId="12" xfId="4" applyFont="1" applyFill="1" applyBorder="1" applyAlignment="1">
      <alignment vertical="center" wrapText="1"/>
    </xf>
    <xf numFmtId="0" fontId="9" fillId="2" borderId="12" xfId="4" applyFont="1" applyFill="1" applyBorder="1" applyAlignment="1">
      <alignment vertical="center"/>
    </xf>
    <xf numFmtId="0" fontId="6" fillId="2" borderId="12" xfId="4" applyFont="1" applyFill="1" applyBorder="1" applyAlignment="1">
      <alignment horizontal="left" vertical="center"/>
    </xf>
    <xf numFmtId="0" fontId="7" fillId="2" borderId="13" xfId="4" applyFont="1" applyFill="1" applyBorder="1" applyAlignment="1">
      <alignment horizontal="right" vertical="center"/>
    </xf>
    <xf numFmtId="0" fontId="6" fillId="2" borderId="4" xfId="4" applyFont="1" applyFill="1" applyBorder="1" applyAlignment="1">
      <alignment horizontal="center" vertical="center"/>
    </xf>
    <xf numFmtId="0" fontId="6" fillId="2" borderId="5" xfId="4" applyFont="1" applyFill="1" applyBorder="1" applyAlignment="1">
      <alignment horizontal="center" vertical="center"/>
    </xf>
    <xf numFmtId="0" fontId="6" fillId="2" borderId="8" xfId="4" applyFont="1" applyFill="1" applyBorder="1" applyAlignment="1">
      <alignment horizontal="center" vertical="center"/>
    </xf>
    <xf numFmtId="0" fontId="6" fillId="2" borderId="6" xfId="4" applyFont="1" applyFill="1" applyBorder="1" applyAlignment="1">
      <alignment horizontal="center" vertical="center"/>
    </xf>
    <xf numFmtId="0" fontId="6" fillId="2" borderId="7" xfId="4" applyFont="1" applyFill="1" applyBorder="1" applyAlignment="1">
      <alignment horizontal="center" vertical="center"/>
    </xf>
    <xf numFmtId="0" fontId="6" fillId="2" borderId="15" xfId="4" applyFont="1" applyFill="1" applyBorder="1" applyAlignment="1">
      <alignment horizontal="center" vertical="center"/>
    </xf>
    <xf numFmtId="0" fontId="6" fillId="2" borderId="10" xfId="4" applyFont="1" applyFill="1" applyBorder="1" applyAlignment="1">
      <alignment horizontal="center" vertical="center"/>
    </xf>
    <xf numFmtId="0" fontId="6" fillId="2" borderId="0" xfId="4" applyFont="1" applyFill="1" applyBorder="1" applyAlignment="1">
      <alignment horizontal="center" vertical="center"/>
    </xf>
    <xf numFmtId="0" fontId="6" fillId="2" borderId="11" xfId="4" applyFont="1" applyFill="1" applyBorder="1" applyAlignment="1">
      <alignment horizontal="center" vertical="center"/>
    </xf>
    <xf numFmtId="0" fontId="6" fillId="2" borderId="10" xfId="4" applyFont="1" applyFill="1" applyBorder="1" applyAlignment="1">
      <alignment horizontal="center" vertical="center" wrapText="1"/>
    </xf>
    <xf numFmtId="0" fontId="6" fillId="2" borderId="0" xfId="4" applyFont="1" applyFill="1" applyBorder="1" applyAlignment="1">
      <alignment horizontal="center" vertical="center" wrapText="1"/>
    </xf>
    <xf numFmtId="0" fontId="6" fillId="2" borderId="11" xfId="4" applyFont="1" applyFill="1" applyBorder="1" applyAlignment="1">
      <alignment horizontal="center" vertical="center" wrapText="1"/>
    </xf>
    <xf numFmtId="20" fontId="6" fillId="2" borderId="0" xfId="4" applyNumberFormat="1" applyFont="1" applyFill="1" applyBorder="1" applyAlignment="1">
      <alignment horizontal="center" vertical="center" wrapText="1"/>
    </xf>
    <xf numFmtId="0" fontId="6" fillId="2" borderId="10" xfId="4" quotePrefix="1" applyFont="1" applyFill="1" applyBorder="1" applyAlignment="1">
      <alignment horizontal="center" vertical="center" wrapText="1"/>
    </xf>
    <xf numFmtId="20" fontId="3" fillId="2" borderId="0" xfId="0" quotePrefix="1" applyNumberFormat="1" applyFont="1" applyFill="1" applyBorder="1" applyAlignment="1">
      <alignment horizontal="center" vertical="center" wrapText="1"/>
    </xf>
    <xf numFmtId="0" fontId="3" fillId="2" borderId="0" xfId="4" applyFont="1" applyFill="1" applyAlignment="1">
      <alignment horizontal="right" vertical="center"/>
    </xf>
    <xf numFmtId="0" fontId="3" fillId="2" borderId="0" xfId="4" applyFont="1" applyFill="1" applyAlignment="1">
      <alignment vertical="center"/>
    </xf>
    <xf numFmtId="0" fontId="6" fillId="2" borderId="4" xfId="4" applyFont="1" applyFill="1" applyBorder="1" applyAlignment="1">
      <alignment vertical="center"/>
    </xf>
    <xf numFmtId="0" fontId="6" fillId="2" borderId="6" xfId="4" applyFont="1" applyFill="1" applyBorder="1" applyAlignment="1">
      <alignment vertical="center"/>
    </xf>
    <xf numFmtId="0" fontId="7" fillId="2" borderId="0" xfId="4" applyFont="1" applyFill="1" applyBorder="1" applyAlignment="1">
      <alignment vertical="center"/>
    </xf>
    <xf numFmtId="0" fontId="7" fillId="2" borderId="9" xfId="4" applyFont="1" applyFill="1" applyBorder="1" applyAlignment="1">
      <alignment vertical="center"/>
    </xf>
    <xf numFmtId="4" fontId="0" fillId="2" borderId="12" xfId="0" applyNumberFormat="1" applyFill="1" applyBorder="1" applyAlignment="1">
      <alignment horizontal="right" vertical="center"/>
    </xf>
    <xf numFmtId="0" fontId="9" fillId="2" borderId="0" xfId="4" applyFont="1" applyFill="1" applyBorder="1" applyAlignment="1">
      <alignment vertical="center"/>
    </xf>
    <xf numFmtId="0" fontId="7" fillId="2" borderId="0" xfId="4" applyFont="1" applyFill="1" applyBorder="1" applyAlignment="1">
      <alignment horizontal="right" vertical="center"/>
    </xf>
    <xf numFmtId="4" fontId="7" fillId="2" borderId="14" xfId="4" applyNumberFormat="1" applyFont="1" applyFill="1" applyBorder="1" applyAlignment="1">
      <alignment horizontal="right" vertical="center"/>
    </xf>
    <xf numFmtId="4" fontId="7" fillId="2" borderId="9" xfId="4" applyNumberFormat="1" applyFont="1" applyFill="1" applyBorder="1" applyAlignment="1">
      <alignment horizontal="right" vertical="center"/>
    </xf>
    <xf numFmtId="4" fontId="6" fillId="2" borderId="12" xfId="4" applyNumberFormat="1" applyFont="1" applyFill="1" applyBorder="1" applyAlignment="1">
      <alignment horizontal="right" vertical="center"/>
    </xf>
    <xf numFmtId="0" fontId="7" fillId="2" borderId="0" xfId="4" applyFont="1" applyFill="1" applyBorder="1" applyAlignment="1">
      <alignment horizontal="left" vertical="center"/>
    </xf>
    <xf numFmtId="4" fontId="0" fillId="2" borderId="13" xfId="0" applyNumberFormat="1" applyFill="1" applyBorder="1" applyAlignment="1">
      <alignment horizontal="right" vertical="center"/>
    </xf>
    <xf numFmtId="0" fontId="9" fillId="2" borderId="0" xfId="4" applyFont="1" applyFill="1" applyBorder="1" applyAlignment="1">
      <alignment vertical="center" wrapText="1"/>
    </xf>
    <xf numFmtId="0" fontId="6" fillId="2" borderId="9" xfId="4" applyFont="1" applyFill="1" applyBorder="1" applyAlignment="1">
      <alignment vertical="center"/>
    </xf>
    <xf numFmtId="4" fontId="6" fillId="2" borderId="8" xfId="4" applyNumberFormat="1" applyFont="1" applyFill="1" applyBorder="1" applyAlignment="1">
      <alignment horizontal="right" vertical="center"/>
    </xf>
    <xf numFmtId="4" fontId="6" fillId="2" borderId="11" xfId="4" applyNumberFormat="1" applyFont="1" applyFill="1" applyBorder="1" applyAlignment="1">
      <alignment horizontal="right" vertical="center"/>
    </xf>
    <xf numFmtId="4" fontId="0" fillId="2" borderId="11" xfId="0" applyNumberFormat="1" applyFill="1" applyBorder="1" applyAlignment="1">
      <alignment horizontal="right" vertical="center"/>
    </xf>
    <xf numFmtId="4" fontId="0" fillId="2" borderId="15" xfId="0" applyNumberFormat="1" applyFill="1" applyBorder="1" applyAlignment="1">
      <alignment horizontal="right" vertical="center"/>
    </xf>
    <xf numFmtId="0" fontId="7" fillId="2" borderId="12" xfId="4" applyFont="1" applyFill="1" applyBorder="1" applyAlignment="1">
      <alignment horizontal="center" vertical="center"/>
    </xf>
    <xf numFmtId="0" fontId="11" fillId="2" borderId="0" xfId="4" applyFont="1" applyFill="1" applyBorder="1" applyAlignment="1">
      <alignment horizontal="center" vertical="center"/>
    </xf>
    <xf numFmtId="0" fontId="11" fillId="2" borderId="11" xfId="4" applyFont="1" applyFill="1" applyBorder="1" applyAlignment="1">
      <alignment horizontal="center" vertical="center"/>
    </xf>
    <xf numFmtId="0" fontId="6" fillId="2" borderId="0" xfId="4" applyFont="1" applyFill="1" applyBorder="1" applyAlignment="1">
      <alignment horizontal="left" vertical="center"/>
    </xf>
    <xf numFmtId="4" fontId="14" fillId="2" borderId="12" xfId="0" applyNumberFormat="1" applyFont="1" applyFill="1" applyBorder="1" applyAlignment="1">
      <alignment horizontal="right" vertical="center"/>
    </xf>
    <xf numFmtId="0" fontId="15" fillId="2" borderId="0" xfId="4" applyFont="1" applyFill="1" applyBorder="1" applyAlignment="1">
      <alignment vertical="center"/>
    </xf>
    <xf numFmtId="4" fontId="7" fillId="2" borderId="3" xfId="2" applyNumberFormat="1" applyFont="1" applyFill="1" applyBorder="1" applyAlignment="1">
      <alignment horizontal="right" vertical="center"/>
    </xf>
    <xf numFmtId="4" fontId="7" fillId="2" borderId="14" xfId="2" applyNumberFormat="1" applyFont="1" applyFill="1" applyBorder="1" applyAlignment="1">
      <alignment horizontal="right" vertical="center"/>
    </xf>
    <xf numFmtId="0" fontId="3" fillId="2" borderId="11" xfId="4" applyFont="1" applyFill="1" applyBorder="1"/>
    <xf numFmtId="4" fontId="6" fillId="2" borderId="15" xfId="4" applyNumberFormat="1" applyFont="1" applyFill="1" applyBorder="1" applyAlignment="1">
      <alignment horizontal="right" vertical="center" wrapText="1"/>
    </xf>
    <xf numFmtId="4" fontId="6" fillId="2" borderId="14" xfId="4" applyNumberFormat="1" applyFont="1" applyFill="1" applyBorder="1" applyAlignment="1">
      <alignment horizontal="right" vertical="center"/>
    </xf>
    <xf numFmtId="4" fontId="6" fillId="2" borderId="3" xfId="4" applyNumberFormat="1" applyFont="1" applyFill="1" applyBorder="1" applyAlignment="1">
      <alignment horizontal="right" vertical="center"/>
    </xf>
    <xf numFmtId="4" fontId="6" fillId="2" borderId="13" xfId="4" applyNumberFormat="1" applyFont="1" applyFill="1" applyBorder="1" applyAlignment="1">
      <alignment horizontal="right" vertical="center" wrapText="1"/>
    </xf>
    <xf numFmtId="4" fontId="6" fillId="2" borderId="9" xfId="4" applyNumberFormat="1" applyFont="1" applyFill="1" applyBorder="1" applyAlignment="1">
      <alignment horizontal="right" vertical="center"/>
    </xf>
    <xf numFmtId="0" fontId="3" fillId="2" borderId="15" xfId="4" applyFont="1" applyFill="1" applyBorder="1"/>
    <xf numFmtId="0" fontId="3" fillId="2" borderId="8" xfId="4" applyFont="1" applyFill="1" applyBorder="1"/>
    <xf numFmtId="0" fontId="3" fillId="2" borderId="15" xfId="4" applyFont="1" applyFill="1" applyBorder="1" applyAlignment="1">
      <alignment vertical="center"/>
    </xf>
    <xf numFmtId="0" fontId="6" fillId="2" borderId="4" xfId="4" applyFont="1" applyFill="1" applyBorder="1" applyAlignment="1">
      <alignment horizontal="center" vertical="center" wrapText="1"/>
    </xf>
    <xf numFmtId="0" fontId="6" fillId="2" borderId="5" xfId="4" applyFont="1" applyFill="1" applyBorder="1" applyAlignment="1">
      <alignment horizontal="center" vertical="center" wrapText="1"/>
    </xf>
    <xf numFmtId="0" fontId="6" fillId="2" borderId="8" xfId="4" applyFont="1" applyFill="1" applyBorder="1" applyAlignment="1">
      <alignment horizontal="center" vertical="center" wrapText="1"/>
    </xf>
    <xf numFmtId="4" fontId="0" fillId="2" borderId="9" xfId="0" applyNumberFormat="1" applyFill="1" applyBorder="1" applyAlignment="1">
      <alignment horizontal="right" vertical="center" wrapText="1"/>
    </xf>
    <xf numFmtId="4" fontId="0" fillId="2" borderId="8" xfId="0" applyNumberFormat="1" applyFill="1" applyBorder="1" applyAlignment="1">
      <alignment horizontal="right" vertical="center" wrapText="1"/>
    </xf>
    <xf numFmtId="0" fontId="3" fillId="2" borderId="0" xfId="4" applyFont="1" applyFill="1" applyAlignment="1">
      <alignment wrapText="1"/>
    </xf>
    <xf numFmtId="0" fontId="7" fillId="0" borderId="8" xfId="4" applyFont="1" applyFill="1" applyBorder="1" applyAlignment="1">
      <alignment horizontal="center" vertical="center"/>
    </xf>
    <xf numFmtId="0" fontId="7" fillId="0" borderId="15" xfId="4" applyFont="1" applyFill="1" applyBorder="1" applyAlignment="1">
      <alignment horizontal="center" vertical="center"/>
    </xf>
    <xf numFmtId="1" fontId="5" fillId="0" borderId="8" xfId="0" applyNumberFormat="1" applyFont="1" applyFill="1" applyBorder="1" applyAlignment="1">
      <alignment horizontal="center" vertical="center" wrapText="1"/>
    </xf>
    <xf numFmtId="1" fontId="5" fillId="0" borderId="15" xfId="0" applyNumberFormat="1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/>
    </xf>
    <xf numFmtId="0" fontId="12" fillId="2" borderId="11" xfId="0" applyFont="1" applyFill="1" applyBorder="1" applyAlignment="1">
      <alignment horizontal="center"/>
    </xf>
    <xf numFmtId="0" fontId="7" fillId="2" borderId="9" xfId="4" applyFont="1" applyFill="1" applyBorder="1" applyAlignment="1">
      <alignment horizontal="center" vertical="center"/>
    </xf>
    <xf numFmtId="0" fontId="7" fillId="2" borderId="13" xfId="4" applyFont="1" applyFill="1" applyBorder="1" applyAlignment="1">
      <alignment horizontal="center" vertical="center"/>
    </xf>
    <xf numFmtId="15" fontId="5" fillId="2" borderId="4" xfId="0" applyNumberFormat="1" applyFont="1" applyFill="1" applyBorder="1" applyAlignment="1">
      <alignment horizontal="center" vertical="center" wrapText="1"/>
    </xf>
    <xf numFmtId="15" fontId="5" fillId="2" borderId="6" xfId="0" applyNumberFormat="1" applyFont="1" applyFill="1" applyBorder="1" applyAlignment="1">
      <alignment horizontal="center" vertical="center" wrapText="1"/>
    </xf>
    <xf numFmtId="15" fontId="5" fillId="2" borderId="9" xfId="0" applyNumberFormat="1" applyFont="1" applyFill="1" applyBorder="1" applyAlignment="1">
      <alignment horizontal="center" vertical="center" wrapText="1"/>
    </xf>
    <xf numFmtId="15" fontId="5" fillId="2" borderId="13" xfId="0" applyNumberFormat="1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7" fillId="2" borderId="8" xfId="4" applyFont="1" applyFill="1" applyBorder="1" applyAlignment="1">
      <alignment horizontal="center" vertical="center"/>
    </xf>
    <xf numFmtId="0" fontId="7" fillId="2" borderId="15" xfId="4" applyFont="1" applyFill="1" applyBorder="1" applyAlignment="1">
      <alignment horizontal="center" vertical="center"/>
    </xf>
    <xf numFmtId="0" fontId="6" fillId="2" borderId="0" xfId="4" applyFont="1" applyFill="1" applyBorder="1" applyAlignment="1">
      <alignment horizontal="left" wrapText="1"/>
    </xf>
    <xf numFmtId="0" fontId="5" fillId="2" borderId="13" xfId="0" applyFont="1" applyFill="1" applyBorder="1" applyAlignment="1">
      <alignment horizontal="center" vertical="center" wrapText="1"/>
    </xf>
  </cellXfs>
  <cellStyles count="6">
    <cellStyle name="Euro" xfId="1"/>
    <cellStyle name="Migliaia [0] 2" xfId="2"/>
    <cellStyle name="Normale" xfId="0" builtinId="0"/>
    <cellStyle name="Normale 2" xfId="3"/>
    <cellStyle name="Normale 3" xfId="4"/>
    <cellStyle name="Normale 4" xfId="5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F88"/>
  <sheetViews>
    <sheetView tabSelected="1" topLeftCell="B1" zoomScaleNormal="100" workbookViewId="0">
      <selection activeCell="F5" sqref="F5:F6"/>
    </sheetView>
  </sheetViews>
  <sheetFormatPr defaultRowHeight="15"/>
  <cols>
    <col min="1" max="1" width="0" style="2" hidden="1" customWidth="1"/>
    <col min="2" max="3" width="3.42578125" style="3" customWidth="1"/>
    <col min="4" max="4" width="67.7109375" style="3" customWidth="1"/>
    <col min="5" max="6" width="24.7109375" style="7" customWidth="1"/>
    <col min="7" max="16384" width="9.140625" style="2"/>
  </cols>
  <sheetData>
    <row r="1" spans="1:6" s="18" customFormat="1" ht="36.75" customHeight="1">
      <c r="B1" s="15" t="s">
        <v>230</v>
      </c>
      <c r="C1" s="16"/>
      <c r="D1" s="16"/>
      <c r="E1" s="16"/>
      <c r="F1" s="17"/>
    </row>
    <row r="2" spans="1:6" s="4" customFormat="1" ht="6.75" customHeight="1">
      <c r="A2" s="8"/>
      <c r="B2" s="9"/>
      <c r="C2" s="9"/>
      <c r="D2" s="9"/>
      <c r="E2" s="9"/>
      <c r="F2" s="115"/>
    </row>
    <row r="3" spans="1:6" s="4" customFormat="1" ht="21" customHeight="1">
      <c r="A3" s="134" t="s">
        <v>201</v>
      </c>
      <c r="B3" s="134"/>
      <c r="C3" s="134"/>
      <c r="D3" s="134"/>
      <c r="E3" s="134"/>
      <c r="F3" s="135"/>
    </row>
    <row r="4" spans="1:6" s="4" customFormat="1" ht="6.75" customHeight="1">
      <c r="A4" s="8"/>
      <c r="B4" s="9"/>
      <c r="C4" s="9"/>
      <c r="D4" s="9"/>
      <c r="E4" s="9"/>
      <c r="F4" s="121"/>
    </row>
    <row r="5" spans="1:6" ht="14.45" customHeight="1">
      <c r="B5" s="21"/>
      <c r="C5" s="22"/>
      <c r="D5" s="130" t="s">
        <v>201</v>
      </c>
      <c r="E5" s="132">
        <v>2020</v>
      </c>
      <c r="F5" s="132">
        <v>2019</v>
      </c>
    </row>
    <row r="6" spans="1:6" ht="14.45" customHeight="1">
      <c r="B6" s="23"/>
      <c r="C6" s="24"/>
      <c r="D6" s="131"/>
      <c r="E6" s="133"/>
      <c r="F6" s="133"/>
    </row>
    <row r="7" spans="1:6" ht="9.75" customHeight="1">
      <c r="B7" s="21"/>
      <c r="C7" s="25"/>
      <c r="D7" s="26"/>
      <c r="E7" s="27"/>
      <c r="F7" s="31"/>
    </row>
    <row r="8" spans="1:6">
      <c r="B8" s="28"/>
      <c r="C8" s="29"/>
      <c r="D8" s="30" t="s">
        <v>132</v>
      </c>
      <c r="E8" s="31"/>
      <c r="F8" s="31"/>
    </row>
    <row r="9" spans="1:6">
      <c r="B9" s="28">
        <v>1</v>
      </c>
      <c r="C9" s="29"/>
      <c r="D9" s="32" t="s">
        <v>133</v>
      </c>
      <c r="E9" s="31">
        <v>3948830.12</v>
      </c>
      <c r="F9" s="31">
        <v>4167763.72</v>
      </c>
    </row>
    <row r="10" spans="1:6" ht="14.45" customHeight="1">
      <c r="B10" s="28">
        <v>2</v>
      </c>
      <c r="C10" s="29"/>
      <c r="D10" s="32" t="s">
        <v>134</v>
      </c>
      <c r="E10" s="31">
        <v>1279437.23</v>
      </c>
      <c r="F10" s="31">
        <v>766473.79</v>
      </c>
    </row>
    <row r="11" spans="1:6" ht="14.45" customHeight="1">
      <c r="B11" s="28">
        <v>3</v>
      </c>
      <c r="C11" s="29"/>
      <c r="D11" s="32" t="s">
        <v>135</v>
      </c>
      <c r="E11" s="31">
        <f>SUM(E12:E14)</f>
        <v>1448205.33</v>
      </c>
      <c r="F11" s="31">
        <f>SUM(F12:F14)</f>
        <v>1321758.2</v>
      </c>
    </row>
    <row r="12" spans="1:6" ht="14.45" customHeight="1">
      <c r="B12" s="28"/>
      <c r="C12" s="29" t="s">
        <v>1</v>
      </c>
      <c r="D12" s="33" t="s">
        <v>136</v>
      </c>
      <c r="E12" s="31">
        <v>1408406.07</v>
      </c>
      <c r="F12" s="31">
        <v>1178059.2</v>
      </c>
    </row>
    <row r="13" spans="1:6" ht="14.45" customHeight="1">
      <c r="B13" s="28"/>
      <c r="C13" s="29" t="s">
        <v>2</v>
      </c>
      <c r="D13" s="33" t="s">
        <v>137</v>
      </c>
      <c r="E13" s="31">
        <v>8346.67</v>
      </c>
      <c r="F13" s="31">
        <v>6218.24</v>
      </c>
    </row>
    <row r="14" spans="1:6" ht="14.45" customHeight="1">
      <c r="B14" s="28"/>
      <c r="C14" s="29" t="s">
        <v>3</v>
      </c>
      <c r="D14" s="33" t="s">
        <v>138</v>
      </c>
      <c r="E14" s="31">
        <v>31452.59</v>
      </c>
      <c r="F14" s="31">
        <v>137480.76</v>
      </c>
    </row>
    <row r="15" spans="1:6" ht="14.45" customHeight="1">
      <c r="B15" s="28">
        <v>4</v>
      </c>
      <c r="C15" s="29"/>
      <c r="D15" s="32" t="s">
        <v>139</v>
      </c>
      <c r="E15" s="31">
        <f>SUM(E16:E18)</f>
        <v>552491.61</v>
      </c>
      <c r="F15" s="31">
        <f>SUM(F16:F18)</f>
        <v>850483.14</v>
      </c>
    </row>
    <row r="16" spans="1:6" ht="14.45" customHeight="1">
      <c r="B16" s="28"/>
      <c r="C16" s="29" t="s">
        <v>1</v>
      </c>
      <c r="D16" s="33" t="s">
        <v>140</v>
      </c>
      <c r="E16" s="31">
        <v>224326.42</v>
      </c>
      <c r="F16" s="31">
        <v>240690.81</v>
      </c>
    </row>
    <row r="17" spans="2:6" ht="14.45" customHeight="1">
      <c r="B17" s="28"/>
      <c r="C17" s="29" t="s">
        <v>2</v>
      </c>
      <c r="D17" s="33" t="s">
        <v>141</v>
      </c>
      <c r="E17" s="31"/>
      <c r="F17" s="31"/>
    </row>
    <row r="18" spans="2:6" ht="14.45" customHeight="1">
      <c r="B18" s="28"/>
      <c r="C18" s="29" t="s">
        <v>3</v>
      </c>
      <c r="D18" s="33" t="s">
        <v>142</v>
      </c>
      <c r="E18" s="31">
        <v>328165.19</v>
      </c>
      <c r="F18" s="31">
        <v>609792.32999999996</v>
      </c>
    </row>
    <row r="19" spans="2:6" ht="14.45" customHeight="1">
      <c r="B19" s="28">
        <v>5</v>
      </c>
      <c r="C19" s="29"/>
      <c r="D19" s="34" t="s">
        <v>143</v>
      </c>
      <c r="E19" s="31"/>
      <c r="F19" s="31">
        <v>-48202.95</v>
      </c>
    </row>
    <row r="20" spans="2:6" ht="14.45" customHeight="1">
      <c r="B20" s="28">
        <v>6</v>
      </c>
      <c r="C20" s="29"/>
      <c r="D20" s="34" t="s">
        <v>144</v>
      </c>
      <c r="E20" s="31">
        <v>54709.79</v>
      </c>
      <c r="F20" s="31">
        <v>-104584.06</v>
      </c>
    </row>
    <row r="21" spans="2:6" ht="14.45" customHeight="1">
      <c r="B21" s="28">
        <v>7</v>
      </c>
      <c r="C21" s="29"/>
      <c r="D21" s="32" t="s">
        <v>145</v>
      </c>
      <c r="E21" s="31"/>
      <c r="F21" s="31"/>
    </row>
    <row r="22" spans="2:6" ht="14.45" customHeight="1">
      <c r="B22" s="28">
        <v>8</v>
      </c>
      <c r="C22" s="29"/>
      <c r="D22" s="32" t="s">
        <v>146</v>
      </c>
      <c r="E22" s="35">
        <v>357594.68</v>
      </c>
      <c r="F22" s="35">
        <v>521057.25</v>
      </c>
    </row>
    <row r="23" spans="2:6" ht="14.45" customHeight="1">
      <c r="B23" s="28"/>
      <c r="C23" s="29"/>
      <c r="D23" s="36" t="s">
        <v>147</v>
      </c>
      <c r="E23" s="37">
        <f>+E9+E10+E11+E15+E19+E20+E21+E22</f>
        <v>7641268.7599999998</v>
      </c>
      <c r="F23" s="37">
        <f>+F9+F10+F11+F15+F19+F20+F21+F22</f>
        <v>7474749.0899999999</v>
      </c>
    </row>
    <row r="24" spans="2:6" ht="14.45" customHeight="1">
      <c r="B24" s="28"/>
      <c r="C24" s="29"/>
      <c r="D24" s="30" t="s">
        <v>148</v>
      </c>
      <c r="E24" s="39"/>
      <c r="F24" s="39"/>
    </row>
    <row r="25" spans="2:6" ht="14.45" customHeight="1">
      <c r="B25" s="28">
        <v>9</v>
      </c>
      <c r="C25" s="29"/>
      <c r="D25" s="40" t="s">
        <v>195</v>
      </c>
      <c r="E25" s="31">
        <v>167320.97</v>
      </c>
      <c r="F25" s="31">
        <v>204467.76</v>
      </c>
    </row>
    <row r="26" spans="2:6" ht="14.45" customHeight="1">
      <c r="B26" s="28">
        <v>10</v>
      </c>
      <c r="C26" s="29"/>
      <c r="D26" s="32" t="s">
        <v>149</v>
      </c>
      <c r="E26" s="31">
        <v>3736562.98</v>
      </c>
      <c r="F26" s="31">
        <v>3907484.36</v>
      </c>
    </row>
    <row r="27" spans="2:6" ht="14.45" customHeight="1">
      <c r="B27" s="28">
        <v>11</v>
      </c>
      <c r="C27" s="29"/>
      <c r="D27" s="32" t="s">
        <v>196</v>
      </c>
      <c r="E27" s="31">
        <v>24116.240000000002</v>
      </c>
      <c r="F27" s="31">
        <v>28355.119999999999</v>
      </c>
    </row>
    <row r="28" spans="2:6" ht="14.45" customHeight="1">
      <c r="B28" s="28">
        <v>12</v>
      </c>
      <c r="C28" s="29"/>
      <c r="D28" s="32" t="s">
        <v>150</v>
      </c>
      <c r="E28" s="31">
        <f>SUM(E29:E31)</f>
        <v>879669.14</v>
      </c>
      <c r="F28" s="31">
        <f>SUM(F29:F31)</f>
        <v>626040.27</v>
      </c>
    </row>
    <row r="29" spans="2:6" ht="14.45" customHeight="1">
      <c r="B29" s="28"/>
      <c r="C29" s="29" t="s">
        <v>1</v>
      </c>
      <c r="D29" s="33" t="s">
        <v>151</v>
      </c>
      <c r="E29" s="31">
        <v>798510.09</v>
      </c>
      <c r="F29" s="31">
        <v>626040.27</v>
      </c>
    </row>
    <row r="30" spans="2:6" ht="14.45" customHeight="1">
      <c r="B30" s="28"/>
      <c r="C30" s="29" t="s">
        <v>2</v>
      </c>
      <c r="D30" s="33" t="s">
        <v>197</v>
      </c>
      <c r="E30" s="31">
        <v>81159.05</v>
      </c>
      <c r="F30" s="31"/>
    </row>
    <row r="31" spans="2:6" ht="14.45" customHeight="1">
      <c r="B31" s="28"/>
      <c r="C31" s="29" t="s">
        <v>3</v>
      </c>
      <c r="D31" s="33" t="s">
        <v>152</v>
      </c>
      <c r="E31" s="31"/>
      <c r="F31" s="31"/>
    </row>
    <row r="32" spans="2:6" ht="14.45" customHeight="1">
      <c r="B32" s="28">
        <v>13</v>
      </c>
      <c r="C32" s="29"/>
      <c r="D32" s="32" t="s">
        <v>153</v>
      </c>
      <c r="E32" s="31">
        <v>1584055.34</v>
      </c>
      <c r="F32" s="31">
        <v>1654900.64</v>
      </c>
    </row>
    <row r="33" spans="2:6" ht="14.45" customHeight="1">
      <c r="B33" s="28">
        <v>14</v>
      </c>
      <c r="C33" s="29"/>
      <c r="D33" s="32" t="s">
        <v>154</v>
      </c>
      <c r="E33" s="31">
        <f>SUM(E34:E37)</f>
        <v>1582801.88</v>
      </c>
      <c r="F33" s="31">
        <f>SUM(F34:F37)</f>
        <v>1437289.17</v>
      </c>
    </row>
    <row r="34" spans="2:6" ht="14.45" customHeight="1">
      <c r="B34" s="28" t="s">
        <v>4</v>
      </c>
      <c r="C34" s="29" t="s">
        <v>1</v>
      </c>
      <c r="D34" s="33" t="s">
        <v>155</v>
      </c>
      <c r="E34" s="31">
        <v>17741.310000000001</v>
      </c>
      <c r="F34" s="31">
        <v>15832.8</v>
      </c>
    </row>
    <row r="35" spans="2:6" ht="14.45" customHeight="1">
      <c r="B35" s="28"/>
      <c r="C35" s="29" t="s">
        <v>2</v>
      </c>
      <c r="D35" s="33" t="s">
        <v>156</v>
      </c>
      <c r="E35" s="31">
        <v>751579.39</v>
      </c>
      <c r="F35" s="31">
        <v>748236.83</v>
      </c>
    </row>
    <row r="36" spans="2:6" ht="14.45" customHeight="1">
      <c r="B36" s="28"/>
      <c r="C36" s="29" t="s">
        <v>3</v>
      </c>
      <c r="D36" s="33" t="s">
        <v>157</v>
      </c>
      <c r="E36" s="31"/>
      <c r="F36" s="31"/>
    </row>
    <row r="37" spans="2:6" ht="14.45" customHeight="1">
      <c r="B37" s="28"/>
      <c r="C37" s="29" t="s">
        <v>5</v>
      </c>
      <c r="D37" s="33" t="s">
        <v>158</v>
      </c>
      <c r="E37" s="31">
        <v>813481.18</v>
      </c>
      <c r="F37" s="31">
        <v>673219.54</v>
      </c>
    </row>
    <row r="38" spans="2:6" ht="14.45" customHeight="1">
      <c r="B38" s="28">
        <v>15</v>
      </c>
      <c r="C38" s="29"/>
      <c r="D38" s="40" t="s">
        <v>159</v>
      </c>
      <c r="E38" s="31"/>
      <c r="F38" s="31"/>
    </row>
    <row r="39" spans="2:6" ht="14.45" customHeight="1">
      <c r="B39" s="28">
        <v>16</v>
      </c>
      <c r="C39" s="29"/>
      <c r="D39" s="40" t="s">
        <v>160</v>
      </c>
      <c r="E39" s="31">
        <v>104756.19</v>
      </c>
      <c r="F39" s="31">
        <v>5771.72</v>
      </c>
    </row>
    <row r="40" spans="2:6" ht="14.45" customHeight="1">
      <c r="B40" s="28">
        <v>17</v>
      </c>
      <c r="C40" s="29"/>
      <c r="D40" s="40" t="s">
        <v>161</v>
      </c>
      <c r="E40" s="31">
        <v>45598.33</v>
      </c>
      <c r="F40" s="31">
        <v>6502.24</v>
      </c>
    </row>
    <row r="41" spans="2:6" ht="14.45" customHeight="1">
      <c r="B41" s="28">
        <v>18</v>
      </c>
      <c r="C41" s="29"/>
      <c r="D41" s="40" t="s">
        <v>162</v>
      </c>
      <c r="E41" s="35">
        <v>178196.27</v>
      </c>
      <c r="F41" s="35">
        <v>221796.62</v>
      </c>
    </row>
    <row r="42" spans="2:6" ht="14.45" customHeight="1">
      <c r="B42" s="28"/>
      <c r="C42" s="29"/>
      <c r="D42" s="36" t="s">
        <v>163</v>
      </c>
      <c r="E42" s="41">
        <f>+E25+E26+E27+E28+E32+E33+E38+E39+E40+E41</f>
        <v>8303077.3399999999</v>
      </c>
      <c r="F42" s="41">
        <f>+F25+F26+F27+F28+F32+F33+F38+F39+F40+F41</f>
        <v>8092607.9000000004</v>
      </c>
    </row>
    <row r="43" spans="2:6" ht="14.45" customHeight="1">
      <c r="B43" s="28"/>
      <c r="C43" s="29"/>
      <c r="D43" s="42" t="s">
        <v>220</v>
      </c>
      <c r="E43" s="37">
        <f>+E23-E42</f>
        <v>-661808.57999999996</v>
      </c>
      <c r="F43" s="37">
        <f>+F23-F42</f>
        <v>-617858.81000000006</v>
      </c>
    </row>
    <row r="44" spans="2:6" ht="14.45" customHeight="1">
      <c r="B44" s="28"/>
      <c r="C44" s="29"/>
      <c r="D44" s="30" t="s">
        <v>164</v>
      </c>
      <c r="E44" s="39"/>
      <c r="F44" s="39"/>
    </row>
    <row r="45" spans="2:6" ht="14.45" customHeight="1">
      <c r="B45" s="28"/>
      <c r="C45" s="29"/>
      <c r="D45" s="43" t="s">
        <v>165</v>
      </c>
      <c r="E45" s="39"/>
      <c r="F45" s="39"/>
    </row>
    <row r="46" spans="2:6" ht="14.45" customHeight="1">
      <c r="B46" s="28">
        <v>19</v>
      </c>
      <c r="C46" s="29"/>
      <c r="D46" s="32" t="s">
        <v>166</v>
      </c>
      <c r="E46" s="31">
        <f>SUM(E47:E49)</f>
        <v>4724.7700000000004</v>
      </c>
      <c r="F46" s="31">
        <f>SUM(F47:F49)</f>
        <v>10687.2</v>
      </c>
    </row>
    <row r="47" spans="2:6" ht="14.45" customHeight="1">
      <c r="B47" s="28"/>
      <c r="C47" s="29" t="s">
        <v>1</v>
      </c>
      <c r="D47" s="33" t="s">
        <v>167</v>
      </c>
      <c r="E47" s="31"/>
      <c r="F47" s="31"/>
    </row>
    <row r="48" spans="2:6" ht="14.45" customHeight="1">
      <c r="B48" s="28"/>
      <c r="C48" s="29" t="s">
        <v>2</v>
      </c>
      <c r="D48" s="33" t="s">
        <v>168</v>
      </c>
      <c r="E48" s="31"/>
      <c r="F48" s="31"/>
    </row>
    <row r="49" spans="2:6" ht="14.45" customHeight="1">
      <c r="B49" s="28"/>
      <c r="C49" s="29" t="s">
        <v>3</v>
      </c>
      <c r="D49" s="33" t="s">
        <v>6</v>
      </c>
      <c r="E49" s="31">
        <v>4724.7700000000004</v>
      </c>
      <c r="F49" s="31">
        <v>10687.2</v>
      </c>
    </row>
    <row r="50" spans="2:6" ht="14.45" customHeight="1">
      <c r="B50" s="28">
        <v>20</v>
      </c>
      <c r="C50" s="29"/>
      <c r="D50" s="32" t="s">
        <v>169</v>
      </c>
      <c r="E50" s="35">
        <v>250.55</v>
      </c>
      <c r="F50" s="35">
        <v>2375.9299999999998</v>
      </c>
    </row>
    <row r="51" spans="2:6" ht="14.45" customHeight="1">
      <c r="B51" s="28"/>
      <c r="C51" s="29"/>
      <c r="D51" s="36" t="s">
        <v>170</v>
      </c>
      <c r="E51" s="44">
        <f>+E46+E50</f>
        <v>4975.32</v>
      </c>
      <c r="F51" s="44">
        <f>+F46+F50</f>
        <v>13063.13</v>
      </c>
    </row>
    <row r="52" spans="2:6" ht="14.45" customHeight="1">
      <c r="B52" s="28"/>
      <c r="C52" s="29"/>
      <c r="D52" s="43" t="s">
        <v>171</v>
      </c>
      <c r="E52" s="38"/>
      <c r="F52" s="38"/>
    </row>
    <row r="53" spans="2:6" ht="14.45" customHeight="1">
      <c r="B53" s="28">
        <v>21</v>
      </c>
      <c r="C53" s="29"/>
      <c r="D53" s="32" t="s">
        <v>172</v>
      </c>
      <c r="E53" s="31">
        <f>SUM(E54:E55)</f>
        <v>91001.35</v>
      </c>
      <c r="F53" s="31">
        <f>SUM(F54:F55)</f>
        <v>104704.65</v>
      </c>
    </row>
    <row r="54" spans="2:6" ht="14.45" customHeight="1">
      <c r="B54" s="28"/>
      <c r="C54" s="29" t="s">
        <v>1</v>
      </c>
      <c r="D54" s="33" t="s">
        <v>173</v>
      </c>
      <c r="E54" s="31">
        <v>91001.35</v>
      </c>
      <c r="F54" s="31">
        <v>104704.65</v>
      </c>
    </row>
    <row r="55" spans="2:6" ht="14.45" customHeight="1">
      <c r="B55" s="28"/>
      <c r="C55" s="29" t="s">
        <v>2</v>
      </c>
      <c r="D55" s="33" t="s">
        <v>174</v>
      </c>
      <c r="E55" s="35"/>
      <c r="F55" s="35"/>
    </row>
    <row r="56" spans="2:6" ht="14.45" customHeight="1">
      <c r="B56" s="28"/>
      <c r="C56" s="29"/>
      <c r="D56" s="36" t="s">
        <v>175</v>
      </c>
      <c r="E56" s="38">
        <f>+E53</f>
        <v>91001.35</v>
      </c>
      <c r="F56" s="38">
        <f>+F53</f>
        <v>104704.65</v>
      </c>
    </row>
    <row r="57" spans="2:6" ht="14.45" customHeight="1">
      <c r="B57" s="28"/>
      <c r="C57" s="29"/>
      <c r="D57" s="36" t="s">
        <v>176</v>
      </c>
      <c r="E57" s="37">
        <f>+E51-E56</f>
        <v>-86026.03</v>
      </c>
      <c r="F57" s="37">
        <f>+F51-F56</f>
        <v>-91641.52</v>
      </c>
    </row>
    <row r="58" spans="2:6" ht="14.45" customHeight="1">
      <c r="B58" s="28"/>
      <c r="C58" s="29"/>
      <c r="D58" s="36"/>
      <c r="E58" s="38"/>
      <c r="F58" s="38"/>
    </row>
    <row r="59" spans="2:6" ht="14.45" customHeight="1">
      <c r="B59" s="28"/>
      <c r="C59" s="29"/>
      <c r="D59" s="45" t="s">
        <v>177</v>
      </c>
      <c r="E59" s="46"/>
      <c r="F59" s="46"/>
    </row>
    <row r="60" spans="2:6" ht="14.45" customHeight="1">
      <c r="B60" s="28">
        <v>22</v>
      </c>
      <c r="C60" s="29"/>
      <c r="D60" s="47" t="s">
        <v>178</v>
      </c>
      <c r="E60" s="31"/>
      <c r="F60" s="31"/>
    </row>
    <row r="61" spans="2:6" ht="14.45" customHeight="1">
      <c r="B61" s="28">
        <v>23</v>
      </c>
      <c r="C61" s="29"/>
      <c r="D61" s="47" t="s">
        <v>179</v>
      </c>
      <c r="E61" s="35"/>
      <c r="F61" s="35"/>
    </row>
    <row r="62" spans="2:6" ht="14.45" customHeight="1">
      <c r="B62" s="28"/>
      <c r="C62" s="29"/>
      <c r="D62" s="36" t="s">
        <v>180</v>
      </c>
      <c r="E62" s="37">
        <f>+E60-E61</f>
        <v>0</v>
      </c>
      <c r="F62" s="37">
        <f>+F60-F61</f>
        <v>0</v>
      </c>
    </row>
    <row r="63" spans="2:6" ht="14.45" customHeight="1">
      <c r="B63" s="28"/>
      <c r="C63" s="29"/>
      <c r="D63" s="30" t="s">
        <v>198</v>
      </c>
      <c r="E63" s="38"/>
      <c r="F63" s="38"/>
    </row>
    <row r="64" spans="2:6" ht="14.45" customHeight="1">
      <c r="B64" s="28">
        <v>24</v>
      </c>
      <c r="C64" s="29"/>
      <c r="D64" s="47" t="s">
        <v>181</v>
      </c>
      <c r="E64" s="31">
        <f>SUM(E65:E69)</f>
        <v>189494.2</v>
      </c>
      <c r="F64" s="31">
        <f>SUM(F65:F69)</f>
        <v>243231.67</v>
      </c>
    </row>
    <row r="65" spans="2:6" ht="14.45" customHeight="1">
      <c r="B65" s="28"/>
      <c r="C65" s="29" t="s">
        <v>1</v>
      </c>
      <c r="D65" s="33" t="s">
        <v>199</v>
      </c>
      <c r="E65" s="31"/>
      <c r="F65" s="31"/>
    </row>
    <row r="66" spans="2:6" ht="14.45" customHeight="1">
      <c r="B66" s="28"/>
      <c r="C66" s="29" t="s">
        <v>2</v>
      </c>
      <c r="D66" s="48" t="s">
        <v>182</v>
      </c>
      <c r="E66" s="31"/>
      <c r="F66" s="31"/>
    </row>
    <row r="67" spans="2:6" ht="14.45" customHeight="1">
      <c r="B67" s="28" t="s">
        <v>4</v>
      </c>
      <c r="C67" s="29" t="s">
        <v>3</v>
      </c>
      <c r="D67" s="48" t="s">
        <v>183</v>
      </c>
      <c r="E67" s="31">
        <v>189494.2</v>
      </c>
      <c r="F67" s="31">
        <v>243231.67</v>
      </c>
    </row>
    <row r="68" spans="2:6" ht="14.45" customHeight="1">
      <c r="B68" s="28" t="s">
        <v>4</v>
      </c>
      <c r="C68" s="29" t="s">
        <v>5</v>
      </c>
      <c r="D68" s="33" t="s">
        <v>184</v>
      </c>
      <c r="E68" s="31"/>
      <c r="F68" s="31"/>
    </row>
    <row r="69" spans="2:6" ht="14.45" customHeight="1">
      <c r="B69" s="28"/>
      <c r="C69" s="29" t="s">
        <v>7</v>
      </c>
      <c r="D69" s="33" t="s">
        <v>185</v>
      </c>
      <c r="E69" s="35"/>
      <c r="F69" s="35"/>
    </row>
    <row r="70" spans="2:6" ht="14.45" customHeight="1">
      <c r="B70" s="28"/>
      <c r="C70" s="29"/>
      <c r="D70" s="36" t="s">
        <v>186</v>
      </c>
      <c r="E70" s="37">
        <f>+E64</f>
        <v>189494.2</v>
      </c>
      <c r="F70" s="37">
        <f>+F64</f>
        <v>243231.67</v>
      </c>
    </row>
    <row r="71" spans="2:6" ht="14.45" customHeight="1">
      <c r="B71" s="28">
        <v>25</v>
      </c>
      <c r="C71" s="29"/>
      <c r="D71" s="47" t="s">
        <v>187</v>
      </c>
      <c r="E71" s="27">
        <f>SUM(E72:E75)</f>
        <v>59911.64</v>
      </c>
      <c r="F71" s="27">
        <f>SUM(F72:F75)</f>
        <v>69993.19</v>
      </c>
    </row>
    <row r="72" spans="2:6" ht="14.45" customHeight="1">
      <c r="B72" s="28"/>
      <c r="C72" s="29" t="s">
        <v>1</v>
      </c>
      <c r="D72" s="48" t="s">
        <v>188</v>
      </c>
      <c r="E72" s="31"/>
      <c r="F72" s="31"/>
    </row>
    <row r="73" spans="2:6" ht="14.45" customHeight="1">
      <c r="B73" s="28" t="s">
        <v>4</v>
      </c>
      <c r="C73" s="29" t="s">
        <v>2</v>
      </c>
      <c r="D73" s="48" t="s">
        <v>189</v>
      </c>
      <c r="E73" s="31">
        <v>58911.64</v>
      </c>
      <c r="F73" s="31">
        <v>64001.41</v>
      </c>
    </row>
    <row r="74" spans="2:6" ht="14.45" customHeight="1">
      <c r="B74" s="28" t="s">
        <v>4</v>
      </c>
      <c r="C74" s="29" t="s">
        <v>3</v>
      </c>
      <c r="D74" s="33" t="s">
        <v>190</v>
      </c>
      <c r="E74" s="31"/>
      <c r="F74" s="31"/>
    </row>
    <row r="75" spans="2:6" ht="14.45" customHeight="1">
      <c r="B75" s="28" t="s">
        <v>4</v>
      </c>
      <c r="C75" s="29" t="s">
        <v>5</v>
      </c>
      <c r="D75" s="33" t="s">
        <v>191</v>
      </c>
      <c r="E75" s="35">
        <v>1000</v>
      </c>
      <c r="F75" s="35">
        <v>5991.78</v>
      </c>
    </row>
    <row r="76" spans="2:6" ht="14.45" customHeight="1">
      <c r="B76" s="28"/>
      <c r="C76" s="29"/>
      <c r="D76" s="36" t="s">
        <v>192</v>
      </c>
      <c r="E76" s="37">
        <f>+E71</f>
        <v>59911.64</v>
      </c>
      <c r="F76" s="37">
        <f>+F71</f>
        <v>69993.19</v>
      </c>
    </row>
    <row r="77" spans="2:6" ht="14.45" customHeight="1">
      <c r="B77" s="28"/>
      <c r="C77" s="29"/>
      <c r="D77" s="36"/>
      <c r="E77" s="44"/>
      <c r="F77" s="44"/>
    </row>
    <row r="78" spans="2:6" ht="14.45" customHeight="1">
      <c r="B78" s="28"/>
      <c r="C78" s="29"/>
      <c r="D78" s="36" t="s">
        <v>193</v>
      </c>
      <c r="E78" s="37">
        <f>+E70-E76</f>
        <v>129582.56</v>
      </c>
      <c r="F78" s="37">
        <f>+F70-F76</f>
        <v>173238.48</v>
      </c>
    </row>
    <row r="79" spans="2:6" ht="14.45" customHeight="1">
      <c r="B79" s="28"/>
      <c r="C79" s="29"/>
      <c r="D79" s="36" t="s">
        <v>194</v>
      </c>
      <c r="E79" s="44">
        <f>+E43+E57+E62+E78</f>
        <v>-618252.05000000005</v>
      </c>
      <c r="F79" s="44">
        <f>+F43+F57+F62+F78</f>
        <v>-536261.85</v>
      </c>
    </row>
    <row r="80" spans="2:6" ht="14.45" customHeight="1">
      <c r="B80" s="28">
        <v>26</v>
      </c>
      <c r="C80" s="29"/>
      <c r="D80" s="40" t="s">
        <v>221</v>
      </c>
      <c r="E80" s="35">
        <v>92299.21</v>
      </c>
      <c r="F80" s="35">
        <v>94883.57</v>
      </c>
    </row>
    <row r="81" spans="2:6" ht="14.45" customHeight="1">
      <c r="B81" s="28">
        <v>27</v>
      </c>
      <c r="C81" s="29"/>
      <c r="D81" s="49" t="s">
        <v>227</v>
      </c>
      <c r="E81" s="35">
        <f>+E79-E80</f>
        <v>-710551.26</v>
      </c>
      <c r="F81" s="35">
        <f>+F79-F80</f>
        <v>-631145.42000000004</v>
      </c>
    </row>
    <row r="82" spans="2:6" ht="14.45" customHeight="1">
      <c r="B82" s="23">
        <v>28</v>
      </c>
      <c r="C82" s="50"/>
      <c r="D82" s="51" t="s">
        <v>200</v>
      </c>
      <c r="E82" s="35"/>
      <c r="F82" s="35"/>
    </row>
    <row r="83" spans="2:6">
      <c r="B83" s="52"/>
      <c r="C83" s="53"/>
      <c r="D83" s="20"/>
      <c r="E83" s="54"/>
      <c r="F83" s="54"/>
    </row>
    <row r="84" spans="2:6">
      <c r="B84" s="19"/>
      <c r="C84" s="19"/>
    </row>
    <row r="85" spans="2:6">
      <c r="B85" s="19"/>
      <c r="C85" s="19"/>
    </row>
    <row r="86" spans="2:6">
      <c r="B86" s="19"/>
      <c r="C86" s="19"/>
    </row>
    <row r="87" spans="2:6">
      <c r="B87" s="19"/>
      <c r="C87" s="19"/>
    </row>
    <row r="88" spans="2:6">
      <c r="B88" s="19"/>
      <c r="C88" s="19"/>
    </row>
  </sheetData>
  <sheetProtection sheet="1" objects="1" scenarios="1"/>
  <mergeCells count="4">
    <mergeCell ref="D5:D6"/>
    <mergeCell ref="E5:E6"/>
    <mergeCell ref="A3:F3"/>
    <mergeCell ref="F5:F6"/>
  </mergeCells>
  <phoneticPr fontId="0" type="noConversion"/>
  <printOptions horizontalCentered="1"/>
  <pageMargins left="0.35433070866141736" right="0.15748031496062992" top="0.55118110236220474" bottom="0.43307086614173229" header="0.35433070866141736" footer="0.31496062992125984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/>
  <dimension ref="A1:F98"/>
  <sheetViews>
    <sheetView zoomScaleNormal="100" workbookViewId="0">
      <selection activeCell="F5" sqref="F5:F6"/>
    </sheetView>
  </sheetViews>
  <sheetFormatPr defaultRowHeight="12.75"/>
  <cols>
    <col min="1" max="1" width="2.7109375" style="5" bestFit="1" customWidth="1"/>
    <col min="2" max="2" width="4.7109375" style="4" customWidth="1"/>
    <col min="3" max="3" width="2.5703125" style="4" customWidth="1"/>
    <col min="4" max="4" width="67.7109375" style="4" customWidth="1"/>
    <col min="5" max="6" width="24.7109375" style="4" customWidth="1"/>
    <col min="7" max="16384" width="9.140625" style="4"/>
  </cols>
  <sheetData>
    <row r="1" spans="1:6" s="1" customFormat="1" ht="38.25" customHeight="1">
      <c r="A1" s="12" t="s">
        <v>230</v>
      </c>
      <c r="B1" s="13"/>
      <c r="C1" s="13"/>
      <c r="D1" s="13"/>
      <c r="E1" s="13"/>
      <c r="F1" s="14"/>
    </row>
    <row r="2" spans="1:6" ht="6.75" customHeight="1">
      <c r="A2" s="8"/>
      <c r="B2" s="9"/>
      <c r="C2" s="9"/>
      <c r="D2" s="9"/>
      <c r="E2" s="9"/>
      <c r="F2" s="115"/>
    </row>
    <row r="3" spans="1:6" ht="21" customHeight="1">
      <c r="A3" s="134" t="s">
        <v>218</v>
      </c>
      <c r="B3" s="134"/>
      <c r="C3" s="134"/>
      <c r="D3" s="134"/>
      <c r="E3" s="134"/>
      <c r="F3" s="135"/>
    </row>
    <row r="4" spans="1:6" ht="6.75" customHeight="1">
      <c r="A4" s="8"/>
      <c r="B4" s="9"/>
      <c r="C4" s="9"/>
      <c r="D4" s="9"/>
      <c r="E4" s="9"/>
      <c r="F4" s="115"/>
    </row>
    <row r="5" spans="1:6" s="9" customFormat="1" ht="12.75" customHeight="1">
      <c r="A5" s="72"/>
      <c r="B5" s="73"/>
      <c r="C5" s="74"/>
      <c r="D5" s="136" t="s">
        <v>8</v>
      </c>
      <c r="E5" s="138">
        <v>44196</v>
      </c>
      <c r="F5" s="140">
        <v>43830</v>
      </c>
    </row>
    <row r="6" spans="1:6" s="9" customFormat="1" ht="15">
      <c r="A6" s="75"/>
      <c r="B6" s="76"/>
      <c r="C6" s="77"/>
      <c r="D6" s="137"/>
      <c r="E6" s="139"/>
      <c r="F6" s="141"/>
    </row>
    <row r="7" spans="1:6" s="129" customFormat="1" ht="30">
      <c r="A7" s="124"/>
      <c r="B7" s="125">
        <v>1</v>
      </c>
      <c r="C7" s="126"/>
      <c r="D7" s="57" t="s">
        <v>9</v>
      </c>
      <c r="E7" s="127"/>
      <c r="F7" s="128"/>
    </row>
    <row r="8" spans="1:6" s="9" customFormat="1" ht="15">
      <c r="A8" s="78"/>
      <c r="B8" s="79"/>
      <c r="C8" s="80"/>
      <c r="D8" s="59"/>
      <c r="E8" s="119"/>
      <c r="F8" s="116"/>
    </row>
    <row r="9" spans="1:6" s="9" customFormat="1" ht="15">
      <c r="A9" s="78"/>
      <c r="B9" s="79"/>
      <c r="C9" s="80"/>
      <c r="D9" s="60" t="s">
        <v>10</v>
      </c>
      <c r="E9" s="114">
        <f>SUM(E7:E8)</f>
        <v>0</v>
      </c>
      <c r="F9" s="113">
        <f>SUM(F7:F8)</f>
        <v>0</v>
      </c>
    </row>
    <row r="10" spans="1:6" s="9" customFormat="1" ht="15">
      <c r="A10" s="78"/>
      <c r="B10" s="79"/>
      <c r="C10" s="80"/>
      <c r="D10" s="61" t="s">
        <v>11</v>
      </c>
      <c r="E10" s="120"/>
      <c r="F10" s="103"/>
    </row>
    <row r="11" spans="1:6" s="9" customFormat="1" ht="15">
      <c r="A11" s="78" t="s">
        <v>0</v>
      </c>
      <c r="B11" s="79"/>
      <c r="C11" s="80"/>
      <c r="D11" s="62" t="s">
        <v>202</v>
      </c>
      <c r="E11" s="98"/>
      <c r="F11" s="104"/>
    </row>
    <row r="12" spans="1:6" s="9" customFormat="1" ht="15">
      <c r="A12" s="78"/>
      <c r="B12" s="79">
        <v>1</v>
      </c>
      <c r="C12" s="80"/>
      <c r="D12" s="63" t="s">
        <v>203</v>
      </c>
      <c r="E12" s="93"/>
      <c r="F12" s="105"/>
    </row>
    <row r="13" spans="1:6" s="9" customFormat="1" ht="15">
      <c r="A13" s="78"/>
      <c r="B13" s="79">
        <v>2</v>
      </c>
      <c r="C13" s="80"/>
      <c r="D13" s="63" t="s">
        <v>204</v>
      </c>
      <c r="E13" s="93"/>
      <c r="F13" s="105"/>
    </row>
    <row r="14" spans="1:6" s="9" customFormat="1" ht="15">
      <c r="A14" s="78"/>
      <c r="B14" s="79">
        <v>3</v>
      </c>
      <c r="C14" s="80"/>
      <c r="D14" s="63" t="s">
        <v>205</v>
      </c>
      <c r="E14" s="93">
        <v>27.72</v>
      </c>
      <c r="F14" s="105">
        <v>3.16</v>
      </c>
    </row>
    <row r="15" spans="1:6" s="9" customFormat="1" ht="15">
      <c r="A15" s="78"/>
      <c r="B15" s="79">
        <v>4</v>
      </c>
      <c r="C15" s="80"/>
      <c r="D15" s="63" t="s">
        <v>206</v>
      </c>
      <c r="E15" s="93">
        <v>1827.33</v>
      </c>
      <c r="F15" s="105">
        <v>1284.51</v>
      </c>
    </row>
    <row r="16" spans="1:6" s="9" customFormat="1" ht="15">
      <c r="A16" s="78"/>
      <c r="B16" s="79">
        <v>5</v>
      </c>
      <c r="C16" s="80"/>
      <c r="D16" s="63" t="s">
        <v>207</v>
      </c>
      <c r="E16" s="93"/>
      <c r="F16" s="105"/>
    </row>
    <row r="17" spans="1:6" s="9" customFormat="1" ht="15">
      <c r="A17" s="78"/>
      <c r="B17" s="79">
        <v>6</v>
      </c>
      <c r="C17" s="80"/>
      <c r="D17" s="63" t="s">
        <v>208</v>
      </c>
      <c r="E17" s="93"/>
      <c r="F17" s="105"/>
    </row>
    <row r="18" spans="1:6" s="9" customFormat="1" ht="15">
      <c r="A18" s="78"/>
      <c r="B18" s="79">
        <v>9</v>
      </c>
      <c r="C18" s="80"/>
      <c r="D18" s="64" t="s">
        <v>209</v>
      </c>
      <c r="E18" s="100">
        <v>41817.11</v>
      </c>
      <c r="F18" s="106">
        <v>47986.53</v>
      </c>
    </row>
    <row r="19" spans="1:6" s="9" customFormat="1" ht="15">
      <c r="A19" s="78"/>
      <c r="B19" s="79"/>
      <c r="C19" s="80"/>
      <c r="D19" s="65" t="s">
        <v>13</v>
      </c>
      <c r="E19" s="114">
        <f>SUM(E12:E18)</f>
        <v>43672.160000000003</v>
      </c>
      <c r="F19" s="113">
        <f>SUM(F12:F18)</f>
        <v>49274.2</v>
      </c>
    </row>
    <row r="20" spans="1:6" s="9" customFormat="1" ht="15">
      <c r="A20" s="78"/>
      <c r="B20" s="79"/>
      <c r="C20" s="80"/>
      <c r="D20" s="59"/>
      <c r="E20" s="120"/>
      <c r="F20" s="103"/>
    </row>
    <row r="21" spans="1:6" s="9" customFormat="1" ht="15">
      <c r="A21" s="81"/>
      <c r="B21" s="82"/>
      <c r="C21" s="83"/>
      <c r="D21" s="67" t="s">
        <v>222</v>
      </c>
      <c r="E21" s="98"/>
      <c r="F21" s="104"/>
    </row>
    <row r="22" spans="1:6" s="9" customFormat="1" ht="15">
      <c r="A22" s="81" t="s">
        <v>14</v>
      </c>
      <c r="B22" s="82">
        <v>1</v>
      </c>
      <c r="C22" s="83"/>
      <c r="D22" s="64" t="s">
        <v>15</v>
      </c>
      <c r="E22" s="98">
        <f>SUM(E23:E26)</f>
        <v>9140507.2599999998</v>
      </c>
      <c r="F22" s="104">
        <f>SUM(F23:F26)</f>
        <v>9400665.3499999996</v>
      </c>
    </row>
    <row r="23" spans="1:6" s="9" customFormat="1" ht="15">
      <c r="A23" s="81"/>
      <c r="B23" s="84" t="s">
        <v>16</v>
      </c>
      <c r="C23" s="83"/>
      <c r="D23" s="64" t="s">
        <v>17</v>
      </c>
      <c r="E23" s="93"/>
      <c r="F23" s="105"/>
    </row>
    <row r="24" spans="1:6" s="9" customFormat="1" ht="15">
      <c r="A24" s="81"/>
      <c r="B24" s="84" t="s">
        <v>18</v>
      </c>
      <c r="C24" s="83"/>
      <c r="D24" s="64" t="s">
        <v>19</v>
      </c>
      <c r="E24" s="93"/>
      <c r="F24" s="105"/>
    </row>
    <row r="25" spans="1:6" s="9" customFormat="1" ht="15">
      <c r="A25" s="81"/>
      <c r="B25" s="84" t="s">
        <v>20</v>
      </c>
      <c r="C25" s="83"/>
      <c r="D25" s="64" t="s">
        <v>21</v>
      </c>
      <c r="E25" s="93">
        <v>7944527.79</v>
      </c>
      <c r="F25" s="105">
        <v>8158547.4000000004</v>
      </c>
    </row>
    <row r="26" spans="1:6" s="9" customFormat="1" ht="15">
      <c r="A26" s="81"/>
      <c r="B26" s="84" t="s">
        <v>22</v>
      </c>
      <c r="C26" s="83"/>
      <c r="D26" s="64" t="s">
        <v>23</v>
      </c>
      <c r="E26" s="93">
        <v>1195979.47</v>
      </c>
      <c r="F26" s="105">
        <v>1242117.95</v>
      </c>
    </row>
    <row r="27" spans="1:6" s="9" customFormat="1" ht="15">
      <c r="A27" s="81" t="s">
        <v>24</v>
      </c>
      <c r="B27" s="82">
        <v>2</v>
      </c>
      <c r="C27" s="83"/>
      <c r="D27" s="64" t="s">
        <v>223</v>
      </c>
      <c r="E27" s="98">
        <f>SUM(E28+E30+E32+E34+E35+E36+E37+E38+E39)</f>
        <v>15950791.65</v>
      </c>
      <c r="F27" s="98">
        <f>SUM(F28+F30+F32+F34+F35+F36+F37+F38+F39)</f>
        <v>15595213.51</v>
      </c>
    </row>
    <row r="28" spans="1:6" s="9" customFormat="1" ht="15">
      <c r="A28" s="81"/>
      <c r="B28" s="84" t="s">
        <v>25</v>
      </c>
      <c r="C28" s="83"/>
      <c r="D28" s="64" t="s">
        <v>26</v>
      </c>
      <c r="E28" s="93">
        <v>1112744.94</v>
      </c>
      <c r="F28" s="105">
        <v>1008277.11</v>
      </c>
    </row>
    <row r="29" spans="1:6" s="9" customFormat="1" ht="15">
      <c r="A29" s="81"/>
      <c r="B29" s="82"/>
      <c r="C29" s="83" t="s">
        <v>1</v>
      </c>
      <c r="D29" s="68" t="s">
        <v>27</v>
      </c>
      <c r="E29" s="93"/>
      <c r="F29" s="105"/>
    </row>
    <row r="30" spans="1:6" s="9" customFormat="1" ht="15">
      <c r="A30" s="81"/>
      <c r="B30" s="84" t="s">
        <v>28</v>
      </c>
      <c r="C30" s="83"/>
      <c r="D30" s="64" t="s">
        <v>19</v>
      </c>
      <c r="E30" s="93">
        <v>14685660.699999999</v>
      </c>
      <c r="F30" s="105">
        <v>14454577.48</v>
      </c>
    </row>
    <row r="31" spans="1:6" s="9" customFormat="1" ht="15">
      <c r="A31" s="81"/>
      <c r="B31" s="82"/>
      <c r="C31" s="83" t="s">
        <v>1</v>
      </c>
      <c r="D31" s="68" t="s">
        <v>27</v>
      </c>
      <c r="E31" s="93"/>
      <c r="F31" s="105"/>
    </row>
    <row r="32" spans="1:6" s="9" customFormat="1" ht="15">
      <c r="A32" s="81"/>
      <c r="B32" s="84" t="s">
        <v>29</v>
      </c>
      <c r="C32" s="83"/>
      <c r="D32" s="64" t="s">
        <v>30</v>
      </c>
      <c r="E32" s="93">
        <v>4259.33</v>
      </c>
      <c r="F32" s="105">
        <v>51761.1</v>
      </c>
    </row>
    <row r="33" spans="1:6" s="9" customFormat="1" ht="15">
      <c r="A33" s="81"/>
      <c r="B33" s="82"/>
      <c r="C33" s="83" t="s">
        <v>1</v>
      </c>
      <c r="D33" s="68" t="s">
        <v>27</v>
      </c>
      <c r="E33" s="93"/>
      <c r="F33" s="105"/>
    </row>
    <row r="34" spans="1:6" s="9" customFormat="1" ht="15">
      <c r="A34" s="81"/>
      <c r="B34" s="84" t="s">
        <v>31</v>
      </c>
      <c r="C34" s="83"/>
      <c r="D34" s="64" t="s">
        <v>32</v>
      </c>
      <c r="E34" s="93">
        <v>141629.12</v>
      </c>
      <c r="F34" s="105">
        <v>68934.259999999995</v>
      </c>
    </row>
    <row r="35" spans="1:6" s="9" customFormat="1" ht="15">
      <c r="A35" s="85"/>
      <c r="B35" s="84" t="s">
        <v>33</v>
      </c>
      <c r="C35" s="83"/>
      <c r="D35" s="64" t="s">
        <v>34</v>
      </c>
      <c r="E35" s="93">
        <v>524.16999999999996</v>
      </c>
      <c r="F35" s="105">
        <v>648.46</v>
      </c>
    </row>
    <row r="36" spans="1:6" s="9" customFormat="1" ht="15">
      <c r="A36" s="85"/>
      <c r="B36" s="84" t="s">
        <v>35</v>
      </c>
      <c r="C36" s="83"/>
      <c r="D36" s="64" t="s">
        <v>36</v>
      </c>
      <c r="E36" s="93">
        <v>274.64</v>
      </c>
      <c r="F36" s="105">
        <v>3995.57</v>
      </c>
    </row>
    <row r="37" spans="1:6" s="9" customFormat="1" ht="15">
      <c r="A37" s="85"/>
      <c r="B37" s="84" t="s">
        <v>37</v>
      </c>
      <c r="C37" s="83"/>
      <c r="D37" s="64" t="s">
        <v>38</v>
      </c>
      <c r="E37" s="93">
        <v>4925.66</v>
      </c>
      <c r="F37" s="105">
        <v>6759.75</v>
      </c>
    </row>
    <row r="38" spans="1:6" s="9" customFormat="1" ht="15">
      <c r="A38" s="85"/>
      <c r="B38" s="84" t="s">
        <v>39</v>
      </c>
      <c r="C38" s="83"/>
      <c r="D38" s="64" t="s">
        <v>21</v>
      </c>
      <c r="E38" s="93"/>
      <c r="F38" s="105"/>
    </row>
    <row r="39" spans="1:6" s="9" customFormat="1" ht="15">
      <c r="A39" s="85"/>
      <c r="B39" s="86" t="s">
        <v>40</v>
      </c>
      <c r="C39" s="83"/>
      <c r="D39" s="64" t="s">
        <v>41</v>
      </c>
      <c r="E39" s="93">
        <v>773.09</v>
      </c>
      <c r="F39" s="105">
        <v>259.77999999999997</v>
      </c>
    </row>
    <row r="40" spans="1:6" s="9" customFormat="1" ht="15">
      <c r="A40" s="81"/>
      <c r="B40" s="82">
        <v>3</v>
      </c>
      <c r="C40" s="83"/>
      <c r="D40" s="64" t="s">
        <v>12</v>
      </c>
      <c r="E40" s="100">
        <v>659925.54</v>
      </c>
      <c r="F40" s="106">
        <v>542812.52</v>
      </c>
    </row>
    <row r="41" spans="1:6" s="9" customFormat="1" ht="15">
      <c r="A41" s="81"/>
      <c r="B41" s="82"/>
      <c r="C41" s="83"/>
      <c r="D41" s="65" t="s">
        <v>42</v>
      </c>
      <c r="E41" s="114">
        <f>E22+E27+E40</f>
        <v>25751224.449999999</v>
      </c>
      <c r="F41" s="113">
        <f>F22+F27+F40</f>
        <v>25538691.379999999</v>
      </c>
    </row>
    <row r="42" spans="1:6" s="9" customFormat="1" ht="15">
      <c r="A42" s="81"/>
      <c r="B42" s="82"/>
      <c r="C42" s="83"/>
      <c r="D42" s="64"/>
      <c r="E42" s="98"/>
      <c r="F42" s="104"/>
    </row>
    <row r="43" spans="1:6" s="9" customFormat="1" ht="15">
      <c r="A43" s="78" t="s">
        <v>43</v>
      </c>
      <c r="B43" s="79"/>
      <c r="C43" s="80"/>
      <c r="D43" s="67" t="s">
        <v>224</v>
      </c>
      <c r="E43" s="98"/>
      <c r="F43" s="104"/>
    </row>
    <row r="44" spans="1:6" s="9" customFormat="1" ht="15">
      <c r="A44" s="78"/>
      <c r="B44" s="79">
        <v>1</v>
      </c>
      <c r="C44" s="80"/>
      <c r="D44" s="64" t="s">
        <v>44</v>
      </c>
      <c r="E44" s="98">
        <f>SUM(E45:E47)</f>
        <v>24585.53</v>
      </c>
      <c r="F44" s="104">
        <f>SUM(F45:F47)</f>
        <v>24585.53</v>
      </c>
    </row>
    <row r="45" spans="1:6" s="9" customFormat="1" ht="15">
      <c r="A45" s="78"/>
      <c r="B45" s="79"/>
      <c r="C45" s="80" t="s">
        <v>1</v>
      </c>
      <c r="D45" s="69" t="s">
        <v>45</v>
      </c>
      <c r="E45" s="93"/>
      <c r="F45" s="105"/>
    </row>
    <row r="46" spans="1:6" s="9" customFormat="1" ht="15">
      <c r="A46" s="78"/>
      <c r="B46" s="79"/>
      <c r="C46" s="80" t="s">
        <v>2</v>
      </c>
      <c r="D46" s="68" t="s">
        <v>46</v>
      </c>
      <c r="E46" s="93"/>
      <c r="F46" s="105"/>
    </row>
    <row r="47" spans="1:6" s="9" customFormat="1" ht="15">
      <c r="A47" s="78"/>
      <c r="B47" s="79"/>
      <c r="C47" s="80" t="s">
        <v>3</v>
      </c>
      <c r="D47" s="68" t="s">
        <v>47</v>
      </c>
      <c r="E47" s="93">
        <v>24585.53</v>
      </c>
      <c r="F47" s="105">
        <v>24585.53</v>
      </c>
    </row>
    <row r="48" spans="1:6" s="9" customFormat="1" ht="15">
      <c r="A48" s="78"/>
      <c r="B48" s="79">
        <v>2</v>
      </c>
      <c r="C48" s="80"/>
      <c r="D48" s="64" t="s">
        <v>48</v>
      </c>
      <c r="E48" s="98">
        <f>SUM(E49:E52)</f>
        <v>0</v>
      </c>
      <c r="F48" s="104">
        <f>SUM(F49:F52)</f>
        <v>0</v>
      </c>
    </row>
    <row r="49" spans="1:6" s="9" customFormat="1" ht="15">
      <c r="A49" s="78"/>
      <c r="B49" s="79"/>
      <c r="C49" s="80" t="s">
        <v>1</v>
      </c>
      <c r="D49" s="64" t="s">
        <v>49</v>
      </c>
      <c r="E49" s="93"/>
      <c r="F49" s="105"/>
    </row>
    <row r="50" spans="1:6" s="9" customFormat="1" ht="15">
      <c r="A50" s="78"/>
      <c r="B50" s="79"/>
      <c r="C50" s="80" t="s">
        <v>2</v>
      </c>
      <c r="D50" s="69" t="s">
        <v>45</v>
      </c>
      <c r="E50" s="93"/>
      <c r="F50" s="105"/>
    </row>
    <row r="51" spans="1:6" s="9" customFormat="1" ht="15">
      <c r="A51" s="78"/>
      <c r="B51" s="79"/>
      <c r="C51" s="80" t="s">
        <v>3</v>
      </c>
      <c r="D51" s="68" t="s">
        <v>50</v>
      </c>
      <c r="E51" s="93"/>
      <c r="F51" s="105"/>
    </row>
    <row r="52" spans="1:6" s="9" customFormat="1" ht="15">
      <c r="A52" s="78"/>
      <c r="B52" s="79"/>
      <c r="C52" s="80" t="s">
        <v>5</v>
      </c>
      <c r="D52" s="68" t="s">
        <v>51</v>
      </c>
      <c r="E52" s="93"/>
      <c r="F52" s="105"/>
    </row>
    <row r="53" spans="1:6" s="9" customFormat="1" ht="15">
      <c r="A53" s="78"/>
      <c r="B53" s="79">
        <v>3</v>
      </c>
      <c r="C53" s="80"/>
      <c r="D53" s="64" t="s">
        <v>52</v>
      </c>
      <c r="E53" s="93"/>
      <c r="F53" s="105"/>
    </row>
    <row r="54" spans="1:6" s="9" customFormat="1" ht="15">
      <c r="A54" s="78"/>
      <c r="B54" s="79"/>
      <c r="C54" s="80"/>
      <c r="D54" s="65" t="s">
        <v>53</v>
      </c>
      <c r="E54" s="114">
        <f>E44+E48+E53</f>
        <v>24585.53</v>
      </c>
      <c r="F54" s="113">
        <f>F44+F48+F53</f>
        <v>24585.53</v>
      </c>
    </row>
    <row r="55" spans="1:6" s="9" customFormat="1" ht="15">
      <c r="A55" s="78"/>
      <c r="B55" s="79"/>
      <c r="C55" s="80"/>
      <c r="D55" s="65"/>
      <c r="E55" s="117"/>
      <c r="F55" s="118"/>
    </row>
    <row r="56" spans="1:6" s="9" customFormat="1" ht="15">
      <c r="A56" s="78"/>
      <c r="B56" s="79"/>
      <c r="C56" s="80"/>
      <c r="D56" s="65" t="s">
        <v>54</v>
      </c>
      <c r="E56" s="114">
        <f>E19+E41+E54</f>
        <v>25819482.140000001</v>
      </c>
      <c r="F56" s="113">
        <f>F19+F41+F54</f>
        <v>25612551.109999999</v>
      </c>
    </row>
    <row r="57" spans="1:6" s="9" customFormat="1" ht="15">
      <c r="A57" s="78"/>
      <c r="B57" s="79"/>
      <c r="C57" s="80"/>
      <c r="D57" s="63"/>
      <c r="E57" s="98"/>
      <c r="F57" s="104"/>
    </row>
    <row r="58" spans="1:6" s="9" customFormat="1" ht="15">
      <c r="A58" s="78"/>
      <c r="B58" s="79"/>
      <c r="C58" s="80"/>
      <c r="D58" s="61" t="s">
        <v>55</v>
      </c>
      <c r="E58" s="98"/>
      <c r="F58" s="104"/>
    </row>
    <row r="59" spans="1:6" s="9" customFormat="1" ht="15">
      <c r="A59" s="78" t="s">
        <v>0</v>
      </c>
      <c r="B59" s="79"/>
      <c r="C59" s="80"/>
      <c r="D59" s="62" t="s">
        <v>56</v>
      </c>
      <c r="E59" s="93">
        <v>195869.52</v>
      </c>
      <c r="F59" s="105">
        <v>140243.71</v>
      </c>
    </row>
    <row r="60" spans="1:6" s="9" customFormat="1" ht="15">
      <c r="A60" s="78"/>
      <c r="B60" s="79"/>
      <c r="C60" s="80"/>
      <c r="D60" s="65" t="s">
        <v>57</v>
      </c>
      <c r="E60" s="114">
        <f>E59</f>
        <v>195869.52</v>
      </c>
      <c r="F60" s="113">
        <f>F59</f>
        <v>140243.71</v>
      </c>
    </row>
    <row r="61" spans="1:6" s="9" customFormat="1" ht="15">
      <c r="A61" s="78" t="s">
        <v>14</v>
      </c>
      <c r="B61" s="79"/>
      <c r="C61" s="80"/>
      <c r="D61" s="62" t="s">
        <v>225</v>
      </c>
      <c r="E61" s="98"/>
      <c r="F61" s="104"/>
    </row>
    <row r="62" spans="1:6" s="9" customFormat="1" ht="15">
      <c r="A62" s="78"/>
      <c r="B62" s="79">
        <v>1</v>
      </c>
      <c r="C62" s="80"/>
      <c r="D62" s="63" t="s">
        <v>58</v>
      </c>
      <c r="E62" s="98">
        <f>SUM(E63:E65)</f>
        <v>1322172.48</v>
      </c>
      <c r="F62" s="104">
        <f>SUM(F63:F65)</f>
        <v>1148932.79</v>
      </c>
    </row>
    <row r="63" spans="1:6" s="9" customFormat="1" ht="15">
      <c r="A63" s="78"/>
      <c r="B63" s="79"/>
      <c r="C63" s="80" t="s">
        <v>1</v>
      </c>
      <c r="D63" s="69" t="s">
        <v>59</v>
      </c>
      <c r="E63" s="93"/>
      <c r="F63" s="105"/>
    </row>
    <row r="64" spans="1:6" s="9" customFormat="1" ht="15">
      <c r="A64" s="78"/>
      <c r="B64" s="79"/>
      <c r="C64" s="80" t="s">
        <v>2</v>
      </c>
      <c r="D64" s="69" t="s">
        <v>60</v>
      </c>
      <c r="E64" s="93">
        <v>1274366.99</v>
      </c>
      <c r="F64" s="105">
        <v>1132855.19</v>
      </c>
    </row>
    <row r="65" spans="1:6" s="9" customFormat="1" ht="15">
      <c r="A65" s="78"/>
      <c r="B65" s="79"/>
      <c r="C65" s="80" t="s">
        <v>3</v>
      </c>
      <c r="D65" s="69" t="s">
        <v>61</v>
      </c>
      <c r="E65" s="93">
        <v>47805.49</v>
      </c>
      <c r="F65" s="105">
        <v>16077.6</v>
      </c>
    </row>
    <row r="66" spans="1:6" s="9" customFormat="1" ht="15">
      <c r="A66" s="78"/>
      <c r="B66" s="79">
        <v>2</v>
      </c>
      <c r="C66" s="80"/>
      <c r="D66" s="63" t="s">
        <v>62</v>
      </c>
      <c r="E66" s="98">
        <f>SUM(E67:E70)</f>
        <v>1205699.47</v>
      </c>
      <c r="F66" s="104">
        <f>SUM(F67:F70)</f>
        <v>908828.04</v>
      </c>
    </row>
    <row r="67" spans="1:6" s="9" customFormat="1" ht="15">
      <c r="A67" s="78"/>
      <c r="B67" s="79"/>
      <c r="C67" s="80" t="s">
        <v>1</v>
      </c>
      <c r="D67" s="69" t="s">
        <v>63</v>
      </c>
      <c r="E67" s="93">
        <v>980158.09</v>
      </c>
      <c r="F67" s="105">
        <v>860595.62</v>
      </c>
    </row>
    <row r="68" spans="1:6" s="9" customFormat="1" ht="15">
      <c r="A68" s="78"/>
      <c r="B68" s="79"/>
      <c r="C68" s="80" t="s">
        <v>2</v>
      </c>
      <c r="D68" s="69" t="s">
        <v>45</v>
      </c>
      <c r="E68" s="93"/>
      <c r="F68" s="105"/>
    </row>
    <row r="69" spans="1:6" s="9" customFormat="1" ht="15">
      <c r="A69" s="78"/>
      <c r="B69" s="79"/>
      <c r="C69" s="80" t="s">
        <v>3</v>
      </c>
      <c r="D69" s="68" t="s">
        <v>46</v>
      </c>
      <c r="E69" s="93"/>
      <c r="F69" s="105"/>
    </row>
    <row r="70" spans="1:6" s="9" customFormat="1" ht="15">
      <c r="A70" s="78"/>
      <c r="B70" s="79"/>
      <c r="C70" s="80" t="s">
        <v>5</v>
      </c>
      <c r="D70" s="69" t="s">
        <v>64</v>
      </c>
      <c r="E70" s="93">
        <v>225541.38</v>
      </c>
      <c r="F70" s="105">
        <v>48232.42</v>
      </c>
    </row>
    <row r="71" spans="1:6" s="9" customFormat="1" ht="15">
      <c r="A71" s="78"/>
      <c r="B71" s="79">
        <v>3</v>
      </c>
      <c r="C71" s="80"/>
      <c r="D71" s="63" t="s">
        <v>65</v>
      </c>
      <c r="E71" s="93">
        <v>703308.15</v>
      </c>
      <c r="F71" s="105">
        <v>795534.05</v>
      </c>
    </row>
    <row r="72" spans="1:6" s="9" customFormat="1" ht="15">
      <c r="A72" s="78"/>
      <c r="B72" s="79">
        <v>4</v>
      </c>
      <c r="C72" s="80"/>
      <c r="D72" s="64" t="s">
        <v>66</v>
      </c>
      <c r="E72" s="98">
        <f>SUM(E73:E75)</f>
        <v>330892.09000000003</v>
      </c>
      <c r="F72" s="104">
        <f>SUM(F73:F75)</f>
        <v>318799.28999999998</v>
      </c>
    </row>
    <row r="73" spans="1:6" s="9" customFormat="1" ht="15">
      <c r="A73" s="78"/>
      <c r="B73" s="79"/>
      <c r="C73" s="80" t="s">
        <v>1</v>
      </c>
      <c r="D73" s="69" t="s">
        <v>67</v>
      </c>
      <c r="E73" s="93"/>
      <c r="F73" s="105">
        <v>4907.0600000000004</v>
      </c>
    </row>
    <row r="74" spans="1:6" s="9" customFormat="1" ht="15">
      <c r="A74" s="78"/>
      <c r="B74" s="79"/>
      <c r="C74" s="80" t="s">
        <v>2</v>
      </c>
      <c r="D74" s="69" t="s">
        <v>68</v>
      </c>
      <c r="E74" s="93">
        <v>564.01</v>
      </c>
      <c r="F74" s="105">
        <v>604.44000000000005</v>
      </c>
    </row>
    <row r="75" spans="1:6" s="9" customFormat="1" ht="15">
      <c r="A75" s="78"/>
      <c r="B75" s="79"/>
      <c r="C75" s="80" t="s">
        <v>3</v>
      </c>
      <c r="D75" s="68" t="s">
        <v>69</v>
      </c>
      <c r="E75" s="93">
        <v>330328.08</v>
      </c>
      <c r="F75" s="105">
        <v>313287.78999999998</v>
      </c>
    </row>
    <row r="76" spans="1:6" s="9" customFormat="1" ht="15">
      <c r="A76" s="78"/>
      <c r="B76" s="79"/>
      <c r="C76" s="80"/>
      <c r="D76" s="65" t="s">
        <v>70</v>
      </c>
      <c r="E76" s="114">
        <f>E62+E66+E71+E72</f>
        <v>3562072.19</v>
      </c>
      <c r="F76" s="113">
        <f>F62+F66+F71+F72</f>
        <v>3172094.17</v>
      </c>
    </row>
    <row r="77" spans="1:6" s="9" customFormat="1" ht="15">
      <c r="A77" s="78"/>
      <c r="B77" s="79"/>
      <c r="C77" s="80"/>
      <c r="D77" s="65"/>
      <c r="E77" s="98"/>
      <c r="F77" s="104"/>
    </row>
    <row r="78" spans="1:6" s="9" customFormat="1" ht="15">
      <c r="A78" s="78" t="s">
        <v>24</v>
      </c>
      <c r="B78" s="79"/>
      <c r="C78" s="80"/>
      <c r="D78" s="67" t="s">
        <v>71</v>
      </c>
      <c r="E78" s="98"/>
      <c r="F78" s="104"/>
    </row>
    <row r="79" spans="1:6" s="9" customFormat="1" ht="15">
      <c r="A79" s="78"/>
      <c r="B79" s="79">
        <v>1</v>
      </c>
      <c r="C79" s="80"/>
      <c r="D79" s="63" t="s">
        <v>72</v>
      </c>
      <c r="E79" s="93"/>
      <c r="F79" s="105"/>
    </row>
    <row r="80" spans="1:6" s="9" customFormat="1" ht="15">
      <c r="A80" s="78"/>
      <c r="B80" s="79">
        <v>2</v>
      </c>
      <c r="C80" s="80"/>
      <c r="D80" s="63" t="s">
        <v>52</v>
      </c>
      <c r="E80" s="93"/>
      <c r="F80" s="105"/>
    </row>
    <row r="81" spans="1:6" s="9" customFormat="1" ht="15">
      <c r="A81" s="78"/>
      <c r="B81" s="79"/>
      <c r="C81" s="80"/>
      <c r="D81" s="65" t="s">
        <v>73</v>
      </c>
      <c r="E81" s="114">
        <f>E79+E80</f>
        <v>0</v>
      </c>
      <c r="F81" s="113">
        <f>F79+F80</f>
        <v>0</v>
      </c>
    </row>
    <row r="82" spans="1:6" s="9" customFormat="1" ht="15">
      <c r="A82" s="78"/>
      <c r="B82" s="79"/>
      <c r="C82" s="80"/>
      <c r="D82" s="65"/>
      <c r="E82" s="98"/>
      <c r="F82" s="104"/>
    </row>
    <row r="83" spans="1:6" s="9" customFormat="1" ht="15" customHeight="1">
      <c r="A83" s="78" t="s">
        <v>43</v>
      </c>
      <c r="B83" s="79"/>
      <c r="C83" s="80"/>
      <c r="D83" s="62" t="s">
        <v>74</v>
      </c>
      <c r="E83" s="98"/>
      <c r="F83" s="104"/>
    </row>
    <row r="84" spans="1:6" s="9" customFormat="1" ht="15" customHeight="1">
      <c r="A84" s="78"/>
      <c r="B84" s="79">
        <v>1</v>
      </c>
      <c r="C84" s="80"/>
      <c r="D84" s="63" t="s">
        <v>75</v>
      </c>
      <c r="E84" s="98">
        <f>SUM(E85:E86)</f>
        <v>1088872.9099999999</v>
      </c>
      <c r="F84" s="104">
        <f>SUM(F85:F86)</f>
        <v>1028642.93</v>
      </c>
    </row>
    <row r="85" spans="1:6" s="9" customFormat="1" ht="15" customHeight="1">
      <c r="A85" s="78"/>
      <c r="B85" s="79"/>
      <c r="C85" s="80" t="s">
        <v>1</v>
      </c>
      <c r="D85" s="69" t="s">
        <v>76</v>
      </c>
      <c r="E85" s="93">
        <v>1088872.9099999999</v>
      </c>
      <c r="F85" s="105">
        <v>1028642.93</v>
      </c>
    </row>
    <row r="86" spans="1:6" s="9" customFormat="1" ht="15" customHeight="1">
      <c r="A86" s="78"/>
      <c r="B86" s="79"/>
      <c r="C86" s="80" t="s">
        <v>2</v>
      </c>
      <c r="D86" s="69" t="s">
        <v>77</v>
      </c>
      <c r="E86" s="93"/>
      <c r="F86" s="105"/>
    </row>
    <row r="87" spans="1:6" s="9" customFormat="1" ht="15">
      <c r="A87" s="78"/>
      <c r="B87" s="79">
        <v>2</v>
      </c>
      <c r="C87" s="80"/>
      <c r="D87" s="63" t="s">
        <v>78</v>
      </c>
      <c r="E87" s="93">
        <v>40545.01</v>
      </c>
      <c r="F87" s="105">
        <v>25550.799999999999</v>
      </c>
    </row>
    <row r="88" spans="1:6" s="9" customFormat="1" ht="15">
      <c r="A88" s="78"/>
      <c r="B88" s="79">
        <v>3</v>
      </c>
      <c r="C88" s="80"/>
      <c r="D88" s="64" t="s">
        <v>79</v>
      </c>
      <c r="E88" s="93">
        <v>51.89</v>
      </c>
      <c r="F88" s="105">
        <v>120.21</v>
      </c>
    </row>
    <row r="89" spans="1:6" s="9" customFormat="1" ht="15">
      <c r="A89" s="78"/>
      <c r="B89" s="79">
        <v>4</v>
      </c>
      <c r="C89" s="80"/>
      <c r="D89" s="70" t="s">
        <v>80</v>
      </c>
      <c r="E89" s="93"/>
      <c r="F89" s="105"/>
    </row>
    <row r="90" spans="1:6" s="9" customFormat="1" ht="15">
      <c r="A90" s="78"/>
      <c r="B90" s="79"/>
      <c r="C90" s="80"/>
      <c r="D90" s="65" t="s">
        <v>81</v>
      </c>
      <c r="E90" s="114">
        <f>E84+E87+E88+E89</f>
        <v>1129469.81</v>
      </c>
      <c r="F90" s="113">
        <f>F84+F87+F88+F89</f>
        <v>1054313.94</v>
      </c>
    </row>
    <row r="91" spans="1:6" s="9" customFormat="1" ht="15.75" customHeight="1">
      <c r="A91" s="78"/>
      <c r="B91" s="79"/>
      <c r="C91" s="80"/>
      <c r="D91" s="65" t="s">
        <v>82</v>
      </c>
      <c r="E91" s="114">
        <f>E60+E76+E81+E90</f>
        <v>4887411.5199999996</v>
      </c>
      <c r="F91" s="113">
        <f>F60+F76+F81+F90</f>
        <v>4366651.82</v>
      </c>
    </row>
    <row r="92" spans="1:6" s="9" customFormat="1" ht="15">
      <c r="A92" s="78"/>
      <c r="B92" s="79"/>
      <c r="C92" s="80"/>
      <c r="D92" s="63"/>
      <c r="E92" s="98"/>
      <c r="F92" s="104"/>
    </row>
    <row r="93" spans="1:6" s="9" customFormat="1" ht="15">
      <c r="A93" s="78"/>
      <c r="B93" s="79"/>
      <c r="C93" s="80"/>
      <c r="D93" s="61" t="s">
        <v>83</v>
      </c>
      <c r="E93" s="98"/>
      <c r="F93" s="104"/>
    </row>
    <row r="94" spans="1:6" s="9" customFormat="1" ht="15">
      <c r="A94" s="78" t="s">
        <v>4</v>
      </c>
      <c r="B94" s="79">
        <v>1</v>
      </c>
      <c r="C94" s="80"/>
      <c r="D94" s="63" t="s">
        <v>84</v>
      </c>
      <c r="E94" s="93">
        <v>2.2200000000000002</v>
      </c>
      <c r="F94" s="105">
        <v>8.07</v>
      </c>
    </row>
    <row r="95" spans="1:6" s="9" customFormat="1" ht="15">
      <c r="A95" s="78" t="s">
        <v>4</v>
      </c>
      <c r="B95" s="79">
        <v>2</v>
      </c>
      <c r="C95" s="80"/>
      <c r="D95" s="63" t="s">
        <v>85</v>
      </c>
      <c r="E95" s="93">
        <v>1837.57</v>
      </c>
      <c r="F95" s="105">
        <v>702.07</v>
      </c>
    </row>
    <row r="96" spans="1:6" s="9" customFormat="1" ht="15">
      <c r="A96" s="78"/>
      <c r="B96" s="79"/>
      <c r="C96" s="80"/>
      <c r="D96" s="65" t="s">
        <v>86</v>
      </c>
      <c r="E96" s="114">
        <f>E94+E95</f>
        <v>1839.79</v>
      </c>
      <c r="F96" s="113">
        <f>F94+F95</f>
        <v>710.14</v>
      </c>
    </row>
    <row r="97" spans="1:6" s="9" customFormat="1" ht="15">
      <c r="A97" s="78"/>
      <c r="B97" s="79"/>
      <c r="C97" s="80"/>
      <c r="D97" s="65"/>
      <c r="E97" s="98"/>
      <c r="F97" s="104"/>
    </row>
    <row r="98" spans="1:6" s="9" customFormat="1" ht="15">
      <c r="A98" s="75"/>
      <c r="B98" s="76"/>
      <c r="C98" s="77"/>
      <c r="D98" s="71" t="s">
        <v>87</v>
      </c>
      <c r="E98" s="114">
        <f>E9+E56+E91+E96</f>
        <v>30708733.449999999</v>
      </c>
      <c r="F98" s="113">
        <f>F9+F56+F91+F96</f>
        <v>29979913.07</v>
      </c>
    </row>
  </sheetData>
  <sheetProtection sheet="1" objects="1" scenarios="1"/>
  <mergeCells count="4">
    <mergeCell ref="D5:D6"/>
    <mergeCell ref="E5:E6"/>
    <mergeCell ref="A3:F3"/>
    <mergeCell ref="F5:F6"/>
  </mergeCells>
  <phoneticPr fontId="0" type="noConversion"/>
  <printOptions horizontalCentered="1"/>
  <pageMargins left="0.35433070866141736" right="0.15748031496062992" top="0.55118110236220474" bottom="0.43307086614173229" header="0.35433070866141736" footer="0.31496062992125984"/>
  <pageSetup paperSize="9" scale="63" fitToWidth="0" fitToHeight="0" orientation="portrait" r:id="rId1"/>
  <rowBreaks count="1" manualBreakCount="1">
    <brk id="5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3"/>
  <dimension ref="A1:G72"/>
  <sheetViews>
    <sheetView workbookViewId="0">
      <selection activeCell="D9" sqref="D9"/>
    </sheetView>
  </sheetViews>
  <sheetFormatPr defaultRowHeight="12.75"/>
  <cols>
    <col min="1" max="1" width="2.7109375" style="6" customWidth="1"/>
    <col min="2" max="2" width="4.7109375" style="6" customWidth="1"/>
    <col min="3" max="3" width="2.5703125" style="6" bestFit="1" customWidth="1"/>
    <col min="4" max="4" width="67.7109375" style="6" customWidth="1"/>
    <col min="5" max="6" width="24.5703125" style="6" customWidth="1"/>
    <col min="7" max="16384" width="9.140625" style="4"/>
  </cols>
  <sheetData>
    <row r="1" spans="1:7" s="1" customFormat="1" ht="42.75" customHeight="1">
      <c r="A1" s="12" t="s">
        <v>230</v>
      </c>
      <c r="B1" s="13"/>
      <c r="C1" s="13"/>
      <c r="D1" s="13"/>
      <c r="E1" s="13"/>
      <c r="F1" s="14"/>
    </row>
    <row r="2" spans="1:7" ht="6.75" customHeight="1">
      <c r="A2" s="8"/>
      <c r="B2" s="9"/>
      <c r="C2" s="9"/>
      <c r="D2" s="9"/>
      <c r="E2" s="9"/>
      <c r="F2" s="122"/>
      <c r="G2" s="9"/>
    </row>
    <row r="3" spans="1:7" ht="21" customHeight="1">
      <c r="A3" s="142" t="s">
        <v>219</v>
      </c>
      <c r="B3" s="142"/>
      <c r="C3" s="142"/>
      <c r="D3" s="142"/>
      <c r="E3" s="142"/>
      <c r="F3" s="143"/>
      <c r="G3" s="9"/>
    </row>
    <row r="4" spans="1:7" ht="6.75" customHeight="1">
      <c r="A4" s="87"/>
      <c r="B4" s="88"/>
      <c r="C4" s="88"/>
      <c r="D4" s="88"/>
      <c r="E4" s="88"/>
      <c r="F4" s="123"/>
      <c r="G4" s="9"/>
    </row>
    <row r="5" spans="1:7" ht="15.75" customHeight="1">
      <c r="A5" s="89"/>
      <c r="B5" s="55"/>
      <c r="C5" s="55"/>
      <c r="D5" s="144" t="s">
        <v>88</v>
      </c>
      <c r="E5" s="140">
        <v>44196</v>
      </c>
      <c r="F5" s="140">
        <v>43830</v>
      </c>
      <c r="G5" s="9"/>
    </row>
    <row r="6" spans="1:7" ht="15">
      <c r="A6" s="90"/>
      <c r="B6" s="56"/>
      <c r="C6" s="56"/>
      <c r="D6" s="145"/>
      <c r="E6" s="147"/>
      <c r="F6" s="147"/>
      <c r="G6" s="9"/>
    </row>
    <row r="7" spans="1:7" ht="15">
      <c r="A7" s="72"/>
      <c r="B7" s="73"/>
      <c r="C7" s="74"/>
      <c r="D7" s="91" t="s">
        <v>89</v>
      </c>
      <c r="E7" s="92"/>
      <c r="F7" s="92"/>
      <c r="G7" s="9"/>
    </row>
    <row r="8" spans="1:7" ht="14.45" customHeight="1">
      <c r="A8" s="78" t="s">
        <v>0</v>
      </c>
      <c r="B8" s="79"/>
      <c r="C8" s="80"/>
      <c r="D8" s="58" t="s">
        <v>90</v>
      </c>
      <c r="E8" s="93">
        <v>3997743.94</v>
      </c>
      <c r="F8" s="93">
        <v>3955615.89</v>
      </c>
      <c r="G8" s="9"/>
    </row>
    <row r="9" spans="1:7" ht="14.45" customHeight="1">
      <c r="A9" s="78" t="s">
        <v>14</v>
      </c>
      <c r="B9" s="79"/>
      <c r="C9" s="80"/>
      <c r="D9" s="58" t="s">
        <v>91</v>
      </c>
      <c r="E9" s="93">
        <f>SUM(E10:E14)</f>
        <v>19249669.899999999</v>
      </c>
      <c r="F9" s="93">
        <f>SUM(F10:F14)</f>
        <v>19477771.52</v>
      </c>
      <c r="G9" s="9"/>
    </row>
    <row r="10" spans="1:7" ht="14.45" customHeight="1">
      <c r="A10" s="78"/>
      <c r="B10" s="79" t="s">
        <v>1</v>
      </c>
      <c r="C10" s="80"/>
      <c r="D10" s="94" t="s">
        <v>92</v>
      </c>
      <c r="E10" s="93">
        <v>271986.57</v>
      </c>
      <c r="F10" s="93">
        <v>799424.57</v>
      </c>
      <c r="G10" s="9"/>
    </row>
    <row r="11" spans="1:7" ht="14.45" customHeight="1">
      <c r="A11" s="78"/>
      <c r="B11" s="79" t="s">
        <v>2</v>
      </c>
      <c r="C11" s="80"/>
      <c r="D11" s="94" t="s">
        <v>93</v>
      </c>
      <c r="E11" s="93"/>
      <c r="F11" s="93"/>
      <c r="G11" s="9"/>
    </row>
    <row r="12" spans="1:7" ht="14.45" customHeight="1">
      <c r="A12" s="78"/>
      <c r="B12" s="79" t="s">
        <v>3</v>
      </c>
      <c r="C12" s="80"/>
      <c r="D12" s="94" t="s">
        <v>94</v>
      </c>
      <c r="E12" s="93">
        <v>1225455.99</v>
      </c>
      <c r="F12" s="93">
        <v>883991.56</v>
      </c>
      <c r="G12" s="9"/>
    </row>
    <row r="13" spans="1:7" ht="14.45" customHeight="1">
      <c r="A13" s="78"/>
      <c r="B13" s="79" t="s">
        <v>5</v>
      </c>
      <c r="C13" s="80"/>
      <c r="D13" s="112" t="s">
        <v>228</v>
      </c>
      <c r="E13" s="93">
        <v>17752227.34</v>
      </c>
      <c r="F13" s="93">
        <v>17794355.390000001</v>
      </c>
      <c r="G13" s="9"/>
    </row>
    <row r="14" spans="1:7" ht="14.45" customHeight="1">
      <c r="A14" s="78"/>
      <c r="B14" s="79" t="s">
        <v>7</v>
      </c>
      <c r="C14" s="80"/>
      <c r="D14" s="94" t="s">
        <v>229</v>
      </c>
      <c r="E14" s="93"/>
      <c r="F14" s="93"/>
      <c r="G14" s="9"/>
    </row>
    <row r="15" spans="1:7" ht="14.45" customHeight="1">
      <c r="A15" s="78" t="s">
        <v>24</v>
      </c>
      <c r="B15" s="79"/>
      <c r="C15" s="80"/>
      <c r="D15" s="58" t="s">
        <v>95</v>
      </c>
      <c r="E15" s="93">
        <v>-710551.26</v>
      </c>
      <c r="F15" s="93">
        <v>-631145.42000000004</v>
      </c>
      <c r="G15" s="9"/>
    </row>
    <row r="16" spans="1:7" ht="14.45" customHeight="1">
      <c r="A16" s="78"/>
      <c r="B16" s="79"/>
      <c r="C16" s="80"/>
      <c r="D16" s="99" t="s">
        <v>210</v>
      </c>
      <c r="E16" s="96">
        <f>E8+E9+E15</f>
        <v>22536862.579999998</v>
      </c>
      <c r="F16" s="96">
        <f>F8+F9+F15</f>
        <v>22802241.989999998</v>
      </c>
      <c r="G16" s="9"/>
    </row>
    <row r="17" spans="1:7" ht="14.45" customHeight="1">
      <c r="A17" s="78"/>
      <c r="B17" s="79"/>
      <c r="C17" s="80"/>
      <c r="D17" s="110" t="s">
        <v>211</v>
      </c>
      <c r="E17" s="93"/>
      <c r="F17" s="93"/>
      <c r="G17" s="9"/>
    </row>
    <row r="18" spans="1:7" ht="14.45" customHeight="1">
      <c r="A18" s="78"/>
      <c r="B18" s="79"/>
      <c r="C18" s="80"/>
      <c r="D18" s="110" t="s">
        <v>212</v>
      </c>
      <c r="E18" s="93"/>
      <c r="F18" s="93"/>
      <c r="G18" s="9"/>
    </row>
    <row r="19" spans="1:7" ht="14.45" customHeight="1">
      <c r="A19" s="78"/>
      <c r="B19" s="79"/>
      <c r="C19" s="80"/>
      <c r="D19" s="99" t="s">
        <v>213</v>
      </c>
      <c r="E19" s="111">
        <f>E17+E18</f>
        <v>0</v>
      </c>
      <c r="F19" s="111">
        <f>F17+F18</f>
        <v>0</v>
      </c>
      <c r="G19" s="9"/>
    </row>
    <row r="20" spans="1:7" ht="14.45" customHeight="1">
      <c r="A20" s="78"/>
      <c r="B20" s="79"/>
      <c r="C20" s="80"/>
      <c r="D20" s="99" t="s">
        <v>96</v>
      </c>
      <c r="E20" s="97">
        <f>E16</f>
        <v>22536862.579999998</v>
      </c>
      <c r="F20" s="97">
        <f>F16</f>
        <v>22802241.989999998</v>
      </c>
      <c r="G20" s="9"/>
    </row>
    <row r="21" spans="1:7" ht="14.45" customHeight="1">
      <c r="A21" s="78"/>
      <c r="B21" s="79"/>
      <c r="C21" s="80"/>
      <c r="D21" s="91" t="s">
        <v>97</v>
      </c>
      <c r="E21" s="98"/>
      <c r="F21" s="98"/>
      <c r="G21" s="9"/>
    </row>
    <row r="22" spans="1:7" ht="14.45" customHeight="1">
      <c r="A22" s="78"/>
      <c r="B22" s="79">
        <v>1</v>
      </c>
      <c r="C22" s="80"/>
      <c r="D22" s="58" t="s">
        <v>214</v>
      </c>
      <c r="E22" s="93"/>
      <c r="F22" s="93"/>
      <c r="G22" s="9"/>
    </row>
    <row r="23" spans="1:7" ht="14.45" customHeight="1">
      <c r="A23" s="78"/>
      <c r="B23" s="79">
        <v>2</v>
      </c>
      <c r="C23" s="80"/>
      <c r="D23" s="58" t="s">
        <v>215</v>
      </c>
      <c r="E23" s="93"/>
      <c r="F23" s="93"/>
      <c r="G23" s="9"/>
    </row>
    <row r="24" spans="1:7" ht="14.45" customHeight="1">
      <c r="A24" s="78"/>
      <c r="B24" s="79">
        <v>3</v>
      </c>
      <c r="C24" s="80"/>
      <c r="D24" s="58" t="s">
        <v>69</v>
      </c>
      <c r="E24" s="93">
        <v>438763.81</v>
      </c>
      <c r="F24" s="93">
        <v>175532.04</v>
      </c>
      <c r="G24" s="9"/>
    </row>
    <row r="25" spans="1:7" ht="14.45" customHeight="1">
      <c r="A25" s="78"/>
      <c r="B25" s="79">
        <v>4</v>
      </c>
      <c r="C25" s="80"/>
      <c r="D25" s="58" t="s">
        <v>216</v>
      </c>
      <c r="E25" s="93">
        <v>66658.990000000005</v>
      </c>
      <c r="F25" s="93">
        <v>170366.4</v>
      </c>
      <c r="G25" s="9"/>
    </row>
    <row r="26" spans="1:7" ht="14.45" customHeight="1">
      <c r="A26" s="78"/>
      <c r="B26" s="79"/>
      <c r="C26" s="80"/>
      <c r="D26" s="95" t="s">
        <v>98</v>
      </c>
      <c r="E26" s="96">
        <f>SUM(E22:E25)</f>
        <v>505422.8</v>
      </c>
      <c r="F26" s="96">
        <f>SUM(F22:F25)</f>
        <v>345898.44</v>
      </c>
      <c r="G26" s="9"/>
    </row>
    <row r="27" spans="1:7" ht="14.45" customHeight="1">
      <c r="A27" s="78"/>
      <c r="B27" s="79"/>
      <c r="C27" s="80"/>
      <c r="D27" s="99" t="s">
        <v>99</v>
      </c>
      <c r="E27" s="100">
        <v>19143.509999999998</v>
      </c>
      <c r="F27" s="100">
        <v>16423.88</v>
      </c>
      <c r="G27" s="9"/>
    </row>
    <row r="28" spans="1:7" ht="14.45" customHeight="1">
      <c r="A28" s="78"/>
      <c r="B28" s="79"/>
      <c r="C28" s="80"/>
      <c r="D28" s="95" t="s">
        <v>100</v>
      </c>
      <c r="E28" s="96">
        <f>E27</f>
        <v>19143.509999999998</v>
      </c>
      <c r="F28" s="96">
        <f>F27</f>
        <v>16423.88</v>
      </c>
      <c r="G28" s="9"/>
    </row>
    <row r="29" spans="1:7" ht="14.45" customHeight="1">
      <c r="A29" s="78"/>
      <c r="B29" s="79"/>
      <c r="C29" s="80"/>
      <c r="D29" s="91" t="s">
        <v>226</v>
      </c>
      <c r="E29" s="98"/>
      <c r="F29" s="98"/>
      <c r="G29" s="9"/>
    </row>
    <row r="30" spans="1:7" ht="14.45" customHeight="1">
      <c r="A30" s="78"/>
      <c r="B30" s="79">
        <v>1</v>
      </c>
      <c r="C30" s="80"/>
      <c r="D30" s="58" t="s">
        <v>101</v>
      </c>
      <c r="E30" s="93">
        <f>SUM(E31:E34)</f>
        <v>2179427.9700000002</v>
      </c>
      <c r="F30" s="93">
        <f>SUM(F31:F34)</f>
        <v>2190159.17</v>
      </c>
      <c r="G30" s="9"/>
    </row>
    <row r="31" spans="1:7" ht="14.45" customHeight="1">
      <c r="A31" s="78"/>
      <c r="B31" s="79"/>
      <c r="C31" s="80" t="s">
        <v>102</v>
      </c>
      <c r="D31" s="94" t="s">
        <v>103</v>
      </c>
      <c r="E31" s="93"/>
      <c r="F31" s="93"/>
      <c r="G31" s="9"/>
    </row>
    <row r="32" spans="1:7" ht="14.45" customHeight="1">
      <c r="A32" s="78"/>
      <c r="B32" s="79"/>
      <c r="C32" s="80" t="s">
        <v>2</v>
      </c>
      <c r="D32" s="94" t="s">
        <v>104</v>
      </c>
      <c r="E32" s="93"/>
      <c r="F32" s="93"/>
      <c r="G32" s="9"/>
    </row>
    <row r="33" spans="1:7" ht="14.45" customHeight="1">
      <c r="A33" s="78"/>
      <c r="B33" s="79"/>
      <c r="C33" s="80" t="s">
        <v>3</v>
      </c>
      <c r="D33" s="94" t="s">
        <v>105</v>
      </c>
      <c r="E33" s="93">
        <v>78334.2</v>
      </c>
      <c r="F33" s="93">
        <v>81949.73</v>
      </c>
      <c r="G33" s="9"/>
    </row>
    <row r="34" spans="1:7" ht="14.45" customHeight="1">
      <c r="A34" s="78"/>
      <c r="B34" s="108"/>
      <c r="C34" s="80" t="s">
        <v>5</v>
      </c>
      <c r="D34" s="94" t="s">
        <v>106</v>
      </c>
      <c r="E34" s="93">
        <v>2101093.77</v>
      </c>
      <c r="F34" s="93">
        <v>2108209.44</v>
      </c>
      <c r="G34" s="9"/>
    </row>
    <row r="35" spans="1:7" ht="14.45" customHeight="1">
      <c r="A35" s="78"/>
      <c r="B35" s="79">
        <v>2</v>
      </c>
      <c r="C35" s="80"/>
      <c r="D35" s="58" t="s">
        <v>107</v>
      </c>
      <c r="E35" s="93">
        <v>2045641.33</v>
      </c>
      <c r="F35" s="93">
        <v>1903952.08</v>
      </c>
      <c r="G35" s="9"/>
    </row>
    <row r="36" spans="1:7" ht="14.45" customHeight="1">
      <c r="A36" s="78"/>
      <c r="B36" s="79">
        <v>3</v>
      </c>
      <c r="C36" s="80"/>
      <c r="D36" s="58" t="s">
        <v>108</v>
      </c>
      <c r="E36" s="93">
        <v>159373.96</v>
      </c>
      <c r="F36" s="93">
        <v>119746.36</v>
      </c>
      <c r="G36" s="9"/>
    </row>
    <row r="37" spans="1:7" ht="14.45" customHeight="1">
      <c r="A37" s="78"/>
      <c r="B37" s="79">
        <v>4</v>
      </c>
      <c r="C37" s="109"/>
      <c r="D37" s="66" t="s">
        <v>109</v>
      </c>
      <c r="E37" s="93">
        <f>SUM(E38:E42)</f>
        <v>1041323.47</v>
      </c>
      <c r="F37" s="93">
        <f>SUM(F38:F42)</f>
        <v>910963.29</v>
      </c>
      <c r="G37" s="9"/>
    </row>
    <row r="38" spans="1:7" ht="14.45" customHeight="1">
      <c r="A38" s="78"/>
      <c r="B38" s="108"/>
      <c r="C38" s="80" t="s">
        <v>1</v>
      </c>
      <c r="D38" s="101" t="s">
        <v>110</v>
      </c>
      <c r="E38" s="93">
        <v>1933.2</v>
      </c>
      <c r="F38" s="93">
        <v>29874.89</v>
      </c>
      <c r="G38" s="9"/>
    </row>
    <row r="39" spans="1:7" ht="14.45" customHeight="1">
      <c r="A39" s="78"/>
      <c r="B39" s="108"/>
      <c r="C39" s="80" t="s">
        <v>2</v>
      </c>
      <c r="D39" s="101" t="s">
        <v>49</v>
      </c>
      <c r="E39" s="93">
        <v>735055.22</v>
      </c>
      <c r="F39" s="93">
        <v>666840.34</v>
      </c>
      <c r="G39" s="9"/>
    </row>
    <row r="40" spans="1:7" ht="14.45" customHeight="1">
      <c r="A40" s="78"/>
      <c r="B40" s="79"/>
      <c r="C40" s="80" t="s">
        <v>3</v>
      </c>
      <c r="D40" s="94" t="s">
        <v>45</v>
      </c>
      <c r="E40" s="93"/>
      <c r="F40" s="93"/>
      <c r="G40" s="9"/>
    </row>
    <row r="41" spans="1:7" ht="14.45" customHeight="1">
      <c r="A41" s="78"/>
      <c r="B41" s="79"/>
      <c r="C41" s="80" t="s">
        <v>5</v>
      </c>
      <c r="D41" s="94" t="s">
        <v>46</v>
      </c>
      <c r="E41" s="93"/>
      <c r="F41" s="93"/>
      <c r="G41" s="9"/>
    </row>
    <row r="42" spans="1:7" ht="14.45" customHeight="1">
      <c r="A42" s="78"/>
      <c r="B42" s="79"/>
      <c r="C42" s="80" t="s">
        <v>7</v>
      </c>
      <c r="D42" s="94" t="s">
        <v>47</v>
      </c>
      <c r="E42" s="93">
        <v>304335.05</v>
      </c>
      <c r="F42" s="93">
        <v>214248.06</v>
      </c>
      <c r="G42" s="9"/>
    </row>
    <row r="43" spans="1:7" ht="14.45" customHeight="1">
      <c r="A43" s="78"/>
      <c r="B43" s="79">
        <v>5</v>
      </c>
      <c r="C43" s="80"/>
      <c r="D43" s="58" t="s">
        <v>217</v>
      </c>
      <c r="E43" s="93">
        <f>SUM(E44:E47)</f>
        <v>453714.29</v>
      </c>
      <c r="F43" s="93">
        <f>SUM(F44:F47)</f>
        <v>507467.64</v>
      </c>
      <c r="G43" s="9"/>
    </row>
    <row r="44" spans="1:7" ht="14.45" customHeight="1">
      <c r="A44" s="78"/>
      <c r="B44" s="79"/>
      <c r="C44" s="80" t="s">
        <v>1</v>
      </c>
      <c r="D44" s="94" t="s">
        <v>111</v>
      </c>
      <c r="E44" s="93">
        <v>49870.18</v>
      </c>
      <c r="F44" s="93">
        <v>43480.31</v>
      </c>
      <c r="G44" s="9"/>
    </row>
    <row r="45" spans="1:7" ht="14.45" customHeight="1">
      <c r="A45" s="78"/>
      <c r="B45" s="79"/>
      <c r="C45" s="80" t="s">
        <v>2</v>
      </c>
      <c r="D45" s="94" t="s">
        <v>112</v>
      </c>
      <c r="E45" s="93">
        <v>9879.34</v>
      </c>
      <c r="F45" s="93">
        <v>15166.12</v>
      </c>
      <c r="G45" s="9"/>
    </row>
    <row r="46" spans="1:7" ht="14.45" customHeight="1">
      <c r="A46" s="78"/>
      <c r="B46" s="79"/>
      <c r="C46" s="80" t="s">
        <v>3</v>
      </c>
      <c r="D46" s="94" t="s">
        <v>68</v>
      </c>
      <c r="E46" s="93"/>
      <c r="F46" s="93"/>
      <c r="G46" s="9"/>
    </row>
    <row r="47" spans="1:7" ht="14.45" customHeight="1">
      <c r="A47" s="78"/>
      <c r="B47" s="79"/>
      <c r="C47" s="80" t="s">
        <v>5</v>
      </c>
      <c r="D47" s="94" t="s">
        <v>69</v>
      </c>
      <c r="E47" s="100">
        <v>393964.77</v>
      </c>
      <c r="F47" s="100">
        <v>448821.21</v>
      </c>
      <c r="G47" s="9"/>
    </row>
    <row r="48" spans="1:7" ht="14.45" customHeight="1">
      <c r="A48" s="75"/>
      <c r="B48" s="76"/>
      <c r="C48" s="77"/>
      <c r="D48" s="95" t="s">
        <v>113</v>
      </c>
      <c r="E48" s="96">
        <f>E30+E35+E36+E37+E43</f>
        <v>5879481.0199999996</v>
      </c>
      <c r="F48" s="96">
        <f>F30+F35+F36+F37+F43</f>
        <v>5632288.54</v>
      </c>
      <c r="G48" s="9"/>
    </row>
    <row r="49" spans="1:7" ht="6.75" customHeight="1">
      <c r="A49" s="72"/>
      <c r="B49" s="73"/>
      <c r="C49" s="74"/>
      <c r="D49" s="102"/>
      <c r="E49" s="103"/>
      <c r="F49" s="103"/>
      <c r="G49" s="9"/>
    </row>
    <row r="50" spans="1:7" ht="14.45" customHeight="1">
      <c r="A50" s="78"/>
      <c r="B50" s="79"/>
      <c r="C50" s="80"/>
      <c r="D50" s="61" t="s">
        <v>114</v>
      </c>
      <c r="E50" s="104"/>
      <c r="F50" s="104"/>
      <c r="G50" s="9"/>
    </row>
    <row r="51" spans="1:7" ht="14.45" customHeight="1">
      <c r="A51" s="78" t="s">
        <v>0</v>
      </c>
      <c r="B51" s="79"/>
      <c r="C51" s="80"/>
      <c r="D51" s="63" t="s">
        <v>115</v>
      </c>
      <c r="E51" s="105">
        <v>232.05</v>
      </c>
      <c r="F51" s="105">
        <v>175.73</v>
      </c>
      <c r="G51" s="9"/>
    </row>
    <row r="52" spans="1:7" ht="14.45" customHeight="1">
      <c r="A52" s="78" t="s">
        <v>14</v>
      </c>
      <c r="B52" s="79"/>
      <c r="C52" s="80"/>
      <c r="D52" s="63" t="s">
        <v>116</v>
      </c>
      <c r="E52" s="105">
        <f>E53+E56+E57</f>
        <v>1767591.49</v>
      </c>
      <c r="F52" s="105">
        <f>F53+F56+F57</f>
        <v>1182884.49</v>
      </c>
      <c r="G52" s="9"/>
    </row>
    <row r="53" spans="1:7" ht="14.45" customHeight="1">
      <c r="A53" s="78"/>
      <c r="B53" s="79">
        <v>1</v>
      </c>
      <c r="C53" s="80"/>
      <c r="D53" s="63" t="s">
        <v>131</v>
      </c>
      <c r="E53" s="105">
        <f>E54+E55</f>
        <v>1767586.12</v>
      </c>
      <c r="F53" s="105">
        <f>F54+F55</f>
        <v>1182884.49</v>
      </c>
      <c r="G53" s="9"/>
    </row>
    <row r="54" spans="1:7" ht="14.45" customHeight="1">
      <c r="A54" s="78"/>
      <c r="B54" s="79"/>
      <c r="C54" s="80" t="s">
        <v>1</v>
      </c>
      <c r="D54" s="63" t="s">
        <v>130</v>
      </c>
      <c r="E54" s="105">
        <v>1568600.96</v>
      </c>
      <c r="F54" s="105">
        <v>1167884.49</v>
      </c>
      <c r="G54" s="9"/>
    </row>
    <row r="55" spans="1:7" ht="14.45" customHeight="1">
      <c r="A55" s="78"/>
      <c r="B55" s="79"/>
      <c r="C55" s="80" t="s">
        <v>2</v>
      </c>
      <c r="D55" s="63" t="s">
        <v>6</v>
      </c>
      <c r="E55" s="105">
        <v>198985.16</v>
      </c>
      <c r="F55" s="105">
        <v>15000</v>
      </c>
      <c r="G55" s="9"/>
    </row>
    <row r="56" spans="1:7" ht="14.45" customHeight="1">
      <c r="A56" s="78"/>
      <c r="B56" s="79">
        <v>2</v>
      </c>
      <c r="C56" s="80"/>
      <c r="D56" s="63" t="s">
        <v>117</v>
      </c>
      <c r="E56" s="105"/>
      <c r="F56" s="105"/>
      <c r="G56" s="9"/>
    </row>
    <row r="57" spans="1:7" ht="14.45" customHeight="1">
      <c r="A57" s="78"/>
      <c r="B57" s="79">
        <v>3</v>
      </c>
      <c r="C57" s="80"/>
      <c r="D57" s="63" t="s">
        <v>118</v>
      </c>
      <c r="E57" s="106">
        <v>5.37</v>
      </c>
      <c r="F57" s="106"/>
      <c r="G57" s="9"/>
    </row>
    <row r="58" spans="1:7" ht="14.45" customHeight="1">
      <c r="A58" s="78"/>
      <c r="B58" s="79"/>
      <c r="C58" s="80"/>
      <c r="D58" s="65" t="s">
        <v>119</v>
      </c>
      <c r="E58" s="96">
        <f>E51+E52</f>
        <v>1767823.54</v>
      </c>
      <c r="F58" s="96">
        <f>F51+F52</f>
        <v>1183060.22</v>
      </c>
      <c r="G58" s="9"/>
    </row>
    <row r="59" spans="1:7" ht="14.45" customHeight="1">
      <c r="A59" s="78"/>
      <c r="B59" s="79"/>
      <c r="C59" s="80"/>
      <c r="D59" s="65" t="s">
        <v>120</v>
      </c>
      <c r="E59" s="96">
        <f>+E58+E48+E28+E26+E20</f>
        <v>30708733.449999999</v>
      </c>
      <c r="F59" s="96">
        <f>+F58+F48+F28+F26+F20</f>
        <v>29979913.07</v>
      </c>
      <c r="G59" s="9"/>
    </row>
    <row r="60" spans="1:7" ht="3.75" customHeight="1">
      <c r="A60" s="78"/>
      <c r="B60" s="79"/>
      <c r="C60" s="80"/>
      <c r="D60" s="65"/>
      <c r="E60" s="97"/>
      <c r="F60" s="97"/>
      <c r="G60" s="9"/>
    </row>
    <row r="61" spans="1:7" ht="14.45" customHeight="1">
      <c r="A61" s="78"/>
      <c r="B61" s="79"/>
      <c r="C61" s="80"/>
      <c r="D61" s="107" t="s">
        <v>121</v>
      </c>
      <c r="E61" s="98"/>
      <c r="F61" s="98"/>
      <c r="G61" s="9"/>
    </row>
    <row r="62" spans="1:7" ht="14.45" customHeight="1">
      <c r="A62" s="78"/>
      <c r="B62" s="79"/>
      <c r="C62" s="80"/>
      <c r="D62" s="63" t="s">
        <v>123</v>
      </c>
      <c r="E62" s="93"/>
      <c r="F62" s="93"/>
      <c r="G62" s="9"/>
    </row>
    <row r="63" spans="1:7" ht="14.45" customHeight="1">
      <c r="A63" s="78"/>
      <c r="B63" s="79"/>
      <c r="C63" s="80"/>
      <c r="D63" s="63" t="s">
        <v>124</v>
      </c>
      <c r="E63" s="93"/>
      <c r="F63" s="93"/>
      <c r="G63" s="9"/>
    </row>
    <row r="64" spans="1:7" ht="14.45" customHeight="1">
      <c r="A64" s="78"/>
      <c r="B64" s="79"/>
      <c r="C64" s="80"/>
      <c r="D64" s="63" t="s">
        <v>125</v>
      </c>
      <c r="E64" s="93"/>
      <c r="F64" s="93"/>
      <c r="G64" s="9"/>
    </row>
    <row r="65" spans="1:7" ht="14.45" customHeight="1">
      <c r="A65" s="78"/>
      <c r="B65" s="79"/>
      <c r="C65" s="80"/>
      <c r="D65" s="63" t="s">
        <v>126</v>
      </c>
      <c r="E65" s="93"/>
      <c r="F65" s="93"/>
      <c r="G65" s="9"/>
    </row>
    <row r="66" spans="1:7" ht="14.45" customHeight="1">
      <c r="A66" s="78"/>
      <c r="B66" s="79"/>
      <c r="C66" s="80"/>
      <c r="D66" s="63" t="s">
        <v>127</v>
      </c>
      <c r="E66" s="93"/>
      <c r="F66" s="93"/>
      <c r="G66" s="9"/>
    </row>
    <row r="67" spans="1:7" ht="14.45" customHeight="1">
      <c r="A67" s="78"/>
      <c r="B67" s="79"/>
      <c r="C67" s="80"/>
      <c r="D67" s="63" t="s">
        <v>128</v>
      </c>
      <c r="E67" s="93"/>
      <c r="F67" s="93"/>
      <c r="G67" s="9"/>
    </row>
    <row r="68" spans="1:7" ht="14.45" customHeight="1">
      <c r="A68" s="78"/>
      <c r="B68" s="79"/>
      <c r="C68" s="80"/>
      <c r="D68" s="63" t="s">
        <v>129</v>
      </c>
      <c r="E68" s="100"/>
      <c r="F68" s="100"/>
      <c r="G68" s="9"/>
    </row>
    <row r="69" spans="1:7" ht="14.45" customHeight="1">
      <c r="A69" s="75"/>
      <c r="B69" s="76"/>
      <c r="C69" s="77"/>
      <c r="D69" s="71" t="s">
        <v>122</v>
      </c>
      <c r="E69" s="96">
        <f>E62+E63+E64+E65+E66+E67+E68</f>
        <v>0</v>
      </c>
      <c r="F69" s="96">
        <f>F62+F63+F64+F65+F66+F67+F68</f>
        <v>0</v>
      </c>
      <c r="G69" s="9"/>
    </row>
    <row r="70" spans="1:7" ht="15">
      <c r="A70" s="11"/>
      <c r="B70" s="11"/>
      <c r="C70" s="11"/>
      <c r="D70" s="11"/>
      <c r="E70" s="10"/>
      <c r="F70" s="10"/>
      <c r="G70" s="9"/>
    </row>
    <row r="71" spans="1:7" ht="30" customHeight="1">
      <c r="A71" s="11"/>
      <c r="B71" s="11"/>
      <c r="C71" s="11"/>
      <c r="D71" s="146"/>
      <c r="E71" s="146"/>
      <c r="F71" s="146"/>
      <c r="G71" s="9"/>
    </row>
    <row r="72" spans="1:7" ht="45" customHeight="1">
      <c r="A72" s="11"/>
      <c r="B72" s="11"/>
      <c r="C72" s="11"/>
      <c r="D72" s="146"/>
      <c r="E72" s="146"/>
      <c r="F72" s="146"/>
      <c r="G72" s="9"/>
    </row>
  </sheetData>
  <sheetProtection sheet="1" objects="1" scenarios="1"/>
  <mergeCells count="6">
    <mergeCell ref="A3:F3"/>
    <mergeCell ref="D5:D6"/>
    <mergeCell ref="D71:F71"/>
    <mergeCell ref="D72:F72"/>
    <mergeCell ref="E5:E6"/>
    <mergeCell ref="F5:F6"/>
  </mergeCells>
  <phoneticPr fontId="0" type="noConversion"/>
  <printOptions horizontalCentered="1"/>
  <pageMargins left="0.15748031496062992" right="0.15748031496062992" top="0.55118110236220474" bottom="0.43307086614173229" header="0.35433070866141736" footer="0.31496062992125984"/>
  <pageSetup paperSize="9" scale="6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5</vt:i4>
      </vt:variant>
    </vt:vector>
  </HeadingPairs>
  <TitlesOfParts>
    <vt:vector size="8" baseType="lpstr">
      <vt:lpstr>Conto ec</vt:lpstr>
      <vt:lpstr>SP-Attivo</vt:lpstr>
      <vt:lpstr>SP-Passivo</vt:lpstr>
      <vt:lpstr>'Conto ec'!Print_Area</vt:lpstr>
      <vt:lpstr>'SP-Passivo'!Print_Area</vt:lpstr>
      <vt:lpstr>'Conto ec'!Print_Titles</vt:lpstr>
      <vt:lpstr>'SP-Attivo'!Print_Titles</vt:lpstr>
      <vt:lpstr>'SP-Passivo'!Print_Titles</vt:lpstr>
    </vt:vector>
  </TitlesOfParts>
  <Company>Ministero Economia e Finanze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daniela.collesi</dc:creator>
  <cp:lastModifiedBy>m.bonacchi</cp:lastModifiedBy>
  <cp:lastPrinted>2019-09-30T13:48:22Z</cp:lastPrinted>
  <dcterms:created xsi:type="dcterms:W3CDTF">2013-05-06T10:20:21Z</dcterms:created>
  <dcterms:modified xsi:type="dcterms:W3CDTF">2021-09-20T10:47:52Z</dcterms:modified>
</cp:coreProperties>
</file>